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05" windowWidth="23475" windowHeight="9570"/>
  </bookViews>
  <sheets>
    <sheet name="main" sheetId="1" r:id="rId1"/>
    <sheet name="lret" sheetId="2" state="hidden" r:id="rId2"/>
  </sheets>
  <calcPr calcId="125725"/>
</workbook>
</file>

<file path=xl/calcChain.xml><?xml version="1.0" encoding="utf-8"?>
<calcChain xmlns="http://schemas.openxmlformats.org/spreadsheetml/2006/main">
  <c r="K3" i="2"/>
  <c r="K4"/>
  <c r="K5"/>
  <c r="K6"/>
  <c r="O27"/>
  <c r="O28"/>
  <c r="O29"/>
  <c r="O30"/>
  <c r="O31"/>
  <c r="O32"/>
  <c r="O33"/>
  <c r="O34"/>
  <c r="O35"/>
  <c r="O36"/>
  <c r="O37"/>
  <c r="Q27"/>
  <c r="N27" s="1"/>
  <c r="Q9"/>
  <c r="N9" s="1"/>
  <c r="Q10"/>
  <c r="N10" s="1"/>
  <c r="Q11"/>
  <c r="N11" s="1"/>
  <c r="Q12"/>
  <c r="N12" s="1"/>
  <c r="Q13"/>
  <c r="N13" s="1"/>
  <c r="Q14"/>
  <c r="N14" s="1"/>
  <c r="Q15"/>
  <c r="N15" s="1"/>
  <c r="Q16"/>
  <c r="N16" s="1"/>
  <c r="Q17"/>
  <c r="N17" s="1"/>
  <c r="Q18"/>
  <c r="N18" s="1"/>
  <c r="Q19"/>
  <c r="N19" s="1"/>
  <c r="Q20"/>
  <c r="N20" s="1"/>
  <c r="Q21"/>
  <c r="N21" s="1"/>
  <c r="Q22"/>
  <c r="N22" s="1"/>
  <c r="Q23"/>
  <c r="N23" s="1"/>
  <c r="Q24"/>
  <c r="N24" s="1"/>
  <c r="Q25"/>
  <c r="N25" s="1"/>
  <c r="Q26"/>
  <c r="N26" s="1"/>
  <c r="Q28"/>
  <c r="N28" s="1"/>
  <c r="Q29"/>
  <c r="N29" s="1"/>
  <c r="Q30"/>
  <c r="N30" s="1"/>
  <c r="Q31"/>
  <c r="N31" s="1"/>
  <c r="Q32"/>
  <c r="N32" s="1"/>
  <c r="Q33"/>
  <c r="N33" s="1"/>
  <c r="Q34"/>
  <c r="N34" s="1"/>
  <c r="Q35"/>
  <c r="N35" s="1"/>
  <c r="Q36"/>
  <c r="N36" s="1"/>
  <c r="Q37"/>
  <c r="N37" s="1"/>
  <c r="Q8"/>
  <c r="N8" s="1"/>
  <c r="J21"/>
  <c r="J9"/>
  <c r="J10"/>
  <c r="J11"/>
  <c r="J12"/>
  <c r="J13"/>
  <c r="J14"/>
  <c r="J15"/>
  <c r="J16"/>
  <c r="J17"/>
  <c r="J18"/>
  <c r="J19"/>
  <c r="J20"/>
  <c r="J8"/>
  <c r="G130"/>
  <c r="G131"/>
  <c r="G132"/>
  <c r="G133"/>
  <c r="G134"/>
  <c r="G135"/>
  <c r="G136"/>
  <c r="G137"/>
  <c r="G138"/>
  <c r="G139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12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19"/>
  <c r="F118"/>
  <c r="F113"/>
  <c r="F114"/>
  <c r="F115"/>
  <c r="F116"/>
  <c r="F117"/>
  <c r="F112"/>
  <c r="D140"/>
  <c r="E3"/>
  <c r="D1" s="1"/>
  <c r="O6"/>
  <c r="O3"/>
  <c r="O5"/>
  <c r="O4"/>
  <c r="N3" l="1"/>
  <c r="N6"/>
  <c r="N4"/>
  <c r="N5"/>
  <c r="J6"/>
  <c r="I6" s="1"/>
  <c r="B5" s="1"/>
  <c r="D15" i="1" s="1"/>
  <c r="J4" i="2"/>
  <c r="I4" s="1"/>
  <c r="B3" s="1"/>
  <c r="D7" i="1" s="1"/>
  <c r="J3" i="2"/>
  <c r="J5"/>
  <c r="I5" s="1"/>
  <c r="B4" s="1"/>
  <c r="D11" i="1" s="1"/>
  <c r="I3" i="2"/>
  <c r="B2" s="1"/>
  <c r="D3" i="1" s="1"/>
  <c r="M3" i="2"/>
  <c r="A24" s="1"/>
  <c r="D4" i="1" s="1"/>
  <c r="F1" i="2"/>
  <c r="E18" i="1" s="1"/>
  <c r="E1" i="2"/>
  <c r="D18" i="1" s="1"/>
  <c r="G1" i="2"/>
  <c r="D20" i="1" s="1"/>
  <c r="M6" i="2"/>
  <c r="A27" s="1"/>
  <c r="D16" i="1" s="1"/>
  <c r="M4" i="2"/>
  <c r="A25" s="1"/>
  <c r="D8" i="1" s="1"/>
  <c r="M5" i="2" l="1"/>
  <c r="A26" s="1"/>
  <c r="D12" i="1" s="1"/>
</calcChain>
</file>

<file path=xl/sharedStrings.xml><?xml version="1.0" encoding="utf-8"?>
<sst xmlns="http://schemas.openxmlformats.org/spreadsheetml/2006/main" count="473" uniqueCount="310">
  <si>
    <t>名前:</t>
    <rPh sb="0" eb="2">
      <t>ナマエ</t>
    </rPh>
    <phoneticPr fontId="1"/>
  </si>
  <si>
    <t>武器</t>
    <rPh sb="0" eb="2">
      <t>ブキ</t>
    </rPh>
    <phoneticPr fontId="1"/>
  </si>
  <si>
    <t>武器:</t>
    <rPh sb="0" eb="2">
      <t>ブキ</t>
    </rPh>
    <phoneticPr fontId="1"/>
  </si>
  <si>
    <t>縛り:</t>
    <rPh sb="0" eb="1">
      <t>シバ</t>
    </rPh>
    <phoneticPr fontId="1"/>
  </si>
  <si>
    <t>クエスト:</t>
    <phoneticPr fontId="1"/>
  </si>
  <si>
    <t>ターゲット:</t>
    <phoneticPr fontId="1"/>
  </si>
  <si>
    <t>大剣</t>
    <rPh sb="0" eb="2">
      <t>タイケン</t>
    </rPh>
    <phoneticPr fontId="1"/>
  </si>
  <si>
    <t>太刀</t>
    <rPh sb="0" eb="2">
      <t>タチ</t>
    </rPh>
    <phoneticPr fontId="1"/>
  </si>
  <si>
    <t>片手剣</t>
    <rPh sb="0" eb="2">
      <t>カタテ</t>
    </rPh>
    <rPh sb="2" eb="3">
      <t>ケン</t>
    </rPh>
    <phoneticPr fontId="1"/>
  </si>
  <si>
    <t>双剣</t>
    <rPh sb="0" eb="2">
      <t>ソウケン</t>
    </rPh>
    <phoneticPr fontId="1"/>
  </si>
  <si>
    <t>狩猟笛</t>
    <rPh sb="0" eb="2">
      <t>シュリョウ</t>
    </rPh>
    <rPh sb="2" eb="3">
      <t>ブエ</t>
    </rPh>
    <phoneticPr fontId="1"/>
  </si>
  <si>
    <t>操虫棍</t>
    <rPh sb="0" eb="3">
      <t>ソウチュウコン</t>
    </rPh>
    <phoneticPr fontId="1"/>
  </si>
  <si>
    <t>弓</t>
    <rPh sb="0" eb="1">
      <t>ユミ</t>
    </rPh>
    <phoneticPr fontId="1"/>
  </si>
  <si>
    <t>単体</t>
    <rPh sb="0" eb="2">
      <t>タンタイ</t>
    </rPh>
    <phoneticPr fontId="1"/>
  </si>
  <si>
    <t>★4</t>
  </si>
  <si>
    <t>★4</t>
    <phoneticPr fontId="1"/>
  </si>
  <si>
    <t>ゲリョス亜種</t>
    <rPh sb="4" eb="6">
      <t>アシュ</t>
    </rPh>
    <phoneticPr fontId="1"/>
  </si>
  <si>
    <t>テツカブラ</t>
  </si>
  <si>
    <t>馬力、怪力、テツカブラ！</t>
    <phoneticPr fontId="1"/>
  </si>
  <si>
    <t>ババコンガ亜種</t>
  </si>
  <si>
    <t>ネルスキュラに愛を込めて</t>
  </si>
  <si>
    <t>ネルスキュラ</t>
  </si>
  <si>
    <t>桃色大将ババコンガ</t>
  </si>
  <si>
    <t>リオレイア亜種、現る</t>
  </si>
  <si>
    <t>★5</t>
  </si>
  <si>
    <t>ザボアザギルの狩猟依頼</t>
  </si>
  <si>
    <t>ザボアザギル</t>
    <phoneticPr fontId="1"/>
  </si>
  <si>
    <t>地底洞窟に降り立つ赤い影</t>
    <phoneticPr fontId="1"/>
  </si>
  <si>
    <t>フルフル亜種</t>
  </si>
  <si>
    <t>狩られた、ガララアジャラに！</t>
  </si>
  <si>
    <t>ガララアジャラ</t>
  </si>
  <si>
    <t>跳梁し意思を用いず悪成さば</t>
  </si>
  <si>
    <t>狩られる前に狩れ！</t>
  </si>
  <si>
    <t>轟竜ティガレックス</t>
  </si>
  <si>
    <t>ティガレックス</t>
  </si>
  <si>
    <t>地底火山の生ける鎧</t>
  </si>
  <si>
    <t>グラビモス</t>
  </si>
  <si>
    <t>★6</t>
  </si>
  <si>
    <t>グラビモス亜種</t>
  </si>
  <si>
    <t>藍より蒼き、空の王者</t>
  </si>
  <si>
    <t>リオレウス亜種</t>
  </si>
  <si>
    <t>獄狼竜</t>
  </si>
  <si>
    <t>ジンオウガ亜種</t>
  </si>
  <si>
    <t>ティガレックス亜種</t>
  </si>
  <si>
    <t>爆破、時々ブラキディオス</t>
  </si>
  <si>
    <t>ブラキディオス</t>
  </si>
  <si>
    <t>貪食の恐王</t>
  </si>
  <si>
    <t>イビルジョー</t>
  </si>
  <si>
    <t>白銀の火輪</t>
  </si>
  <si>
    <t>リオレウス希少種</t>
  </si>
  <si>
    <t>リオレイア希少種</t>
  </si>
  <si>
    <t>ティガレックス希少種</t>
  </si>
  <si>
    <t>破天大轟</t>
  </si>
  <si>
    <t>黄金の月輪</t>
  </si>
  <si>
    <t>ケチャワチャ(捕獲)</t>
  </si>
  <si>
    <t>リオレイア(捕獲)</t>
  </si>
  <si>
    <t>陸の女王、捕獲作戦！</t>
  </si>
  <si>
    <t>ケチャワチャ捕獲の策</t>
  </si>
  <si>
    <t>二頭</t>
    <rPh sb="0" eb="2">
      <t>ニトウ</t>
    </rPh>
    <phoneticPr fontId="1"/>
  </si>
  <si>
    <t>喧嘩両成敗！</t>
  </si>
  <si>
    <t>ドスジャギィ×2</t>
  </si>
  <si>
    <t>徹甲虫たちの生存競争</t>
  </si>
  <si>
    <t>アルセルタス×2</t>
  </si>
  <si>
    <t>人騒がせないたずら者たち</t>
  </si>
  <si>
    <t>ケチャワチャ×2</t>
  </si>
  <si>
    <t>朝雨狩猟の腕まくり</t>
  </si>
  <si>
    <t>金と緑の牙獣旋風</t>
  </si>
  <si>
    <t>ケチャワチャ、ババコンガ亜種</t>
  </si>
  <si>
    <t>テツカブラ×2</t>
  </si>
  <si>
    <t>地底洞窟の相撲大会</t>
  </si>
  <si>
    <t>ネルスキュラ×2</t>
  </si>
  <si>
    <t>闇に沈んだ暗殺者たち</t>
  </si>
  <si>
    <t>イーオスの親玉たち</t>
  </si>
  <si>
    <t>ウルクスス×2</t>
  </si>
  <si>
    <t>月光アイスダンス</t>
  </si>
  <si>
    <t>ザボアザギル、ウルクスス</t>
  </si>
  <si>
    <t>氷上のコンビネーション！</t>
  </si>
  <si>
    <t>ガララアジャラ、リオレイア</t>
  </si>
  <si>
    <t>大地に響く狩猟曲</t>
  </si>
  <si>
    <t>フルフル亜種、リオレイア亜種</t>
  </si>
  <si>
    <t>華麗なる魅惑色と桜色</t>
  </si>
  <si>
    <t>フルフル、フルフル亜種</t>
  </si>
  <si>
    <t>紅白娘に電撃告白</t>
  </si>
  <si>
    <t>リオレイア、リオレウス</t>
  </si>
  <si>
    <t>燃え上がる双炎</t>
  </si>
  <si>
    <t>グラビモス、ティガレックス</t>
  </si>
  <si>
    <t>鎧竜と轟竜はかく語りき</t>
  </si>
  <si>
    <t>リオレウス希少種、リオレイア希少種</t>
  </si>
  <si>
    <t>太陽と月が交わる刻</t>
  </si>
  <si>
    <t>maxnan</t>
    <phoneticPr fontId="1"/>
  </si>
  <si>
    <t>縛り</t>
    <rPh sb="0" eb="1">
      <t>シバ</t>
    </rPh>
    <phoneticPr fontId="1"/>
  </si>
  <si>
    <t>回復薬禁止</t>
  </si>
  <si>
    <t>回復薬グレート禁止</t>
  </si>
  <si>
    <r>
      <t>粉塵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秘薬類禁止</t>
    </r>
  </si>
  <si>
    <t>スタミナ回復禁止</t>
  </si>
  <si>
    <t>ドーピングアイテム禁止</t>
  </si>
  <si>
    <r>
      <t>クーラー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ホットドリンク禁止</t>
    </r>
  </si>
  <si>
    <r>
      <t>音爆弾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閃光玉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こやし玉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罠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爆弾禁止</t>
    </r>
  </si>
  <si>
    <t>食事禁止</t>
  </si>
  <si>
    <r>
      <t>砥石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キレアジ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弾薬調合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弓ビン禁止</t>
    </r>
  </si>
  <si>
    <t>10分まで武器不可</t>
  </si>
  <si>
    <t>上位(RARE4以上)武器禁止</t>
  </si>
  <si>
    <t>2部位防具不可</t>
  </si>
  <si>
    <r>
      <t>防具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お守りスキル無し</t>
    </r>
  </si>
  <si>
    <r>
      <t>ダッシュ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緊急回避禁止</t>
    </r>
  </si>
  <si>
    <t>攻撃時Rボタン禁止</t>
  </si>
  <si>
    <t>ポーチ3枠(ガンナー5枠)まで</t>
  </si>
  <si>
    <t>モンスター討伐ごとに肉お供え</t>
  </si>
  <si>
    <t>ハンター1</t>
    <phoneticPr fontId="1"/>
  </si>
  <si>
    <t>ハンター2</t>
    <phoneticPr fontId="1"/>
  </si>
  <si>
    <t>ギルドクエスト</t>
    <phoneticPr fontId="1"/>
  </si>
  <si>
    <t>ターゲット</t>
    <phoneticPr fontId="1"/>
  </si>
  <si>
    <t>イャンガルルガの狩猟</t>
  </si>
  <si>
    <t>イャンガルルガ</t>
    <phoneticPr fontId="1"/>
  </si>
  <si>
    <t>イャンクック亜種の狩猟</t>
    <phoneticPr fontId="1"/>
  </si>
  <si>
    <t>クシャルダオラの狩猟</t>
    <phoneticPr fontId="1"/>
  </si>
  <si>
    <t>ティガレックス亜種の狩猟</t>
    <phoneticPr fontId="1"/>
  </si>
  <si>
    <t>イャンクックの狩猟</t>
    <phoneticPr fontId="1"/>
  </si>
  <si>
    <t>イャンクック</t>
    <phoneticPr fontId="1"/>
  </si>
  <si>
    <t>イャンクック亜種</t>
    <phoneticPr fontId="1"/>
  </si>
  <si>
    <t>キリンの狩猟</t>
    <phoneticPr fontId="1"/>
  </si>
  <si>
    <t>キリン</t>
    <phoneticPr fontId="1"/>
  </si>
  <si>
    <t>キリン亜種の狩猟</t>
    <phoneticPr fontId="1"/>
  </si>
  <si>
    <t>キリン亜種</t>
  </si>
  <si>
    <t>クシャルダオラ</t>
  </si>
  <si>
    <r>
      <t>ゴア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マガラの狩猟</t>
    </r>
    <phoneticPr fontId="1"/>
  </si>
  <si>
    <r>
      <t>ゴア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マガラ</t>
    </r>
  </si>
  <si>
    <t>シャガルマガラの狩猟</t>
    <phoneticPr fontId="1"/>
  </si>
  <si>
    <t>シャガルマガラ</t>
  </si>
  <si>
    <t>ジンオウガの狩猟</t>
    <phoneticPr fontId="1"/>
  </si>
  <si>
    <t>ジンオウガ</t>
  </si>
  <si>
    <t>ジンオウガ亜種の狩猟</t>
    <phoneticPr fontId="1"/>
  </si>
  <si>
    <t>ティガレックスの狩猟</t>
    <phoneticPr fontId="1"/>
  </si>
  <si>
    <r>
      <t>テオ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テスカトルの狩猟</t>
    </r>
    <phoneticPr fontId="1"/>
  </si>
  <si>
    <r>
      <t>テオ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テスカトル</t>
    </r>
  </si>
  <si>
    <t>ドスランポスの狩猟</t>
    <phoneticPr fontId="1"/>
  </si>
  <si>
    <t>バサルモスの狩猟</t>
    <phoneticPr fontId="1"/>
  </si>
  <si>
    <t>バサルモス</t>
  </si>
  <si>
    <t>バサルモス亜種の狩猟</t>
    <phoneticPr fontId="1"/>
  </si>
  <si>
    <t>バサルモス亜種</t>
  </si>
  <si>
    <t>ブラキディオスの狩猟</t>
    <phoneticPr fontId="1"/>
  </si>
  <si>
    <t>ラージャンの狩猟</t>
    <phoneticPr fontId="1"/>
  </si>
  <si>
    <t>連続</t>
    <rPh sb="0" eb="2">
      <t>レンゾク</t>
    </rPh>
    <phoneticPr fontId="1"/>
  </si>
  <si>
    <t>ゲリョスな季節</t>
  </si>
  <si>
    <t>原生林の救助大作戦！</t>
  </si>
  <si>
    <t>リオレイア、リオレウス、ティガレックス</t>
  </si>
  <si>
    <t>アルセルタス、ババコンガ、ゲリョス</t>
  </si>
  <si>
    <t>ゲリョス×n (n=2～10)</t>
  </si>
  <si>
    <t>高難度：重厚で重甲な晩餐？</t>
  </si>
  <si>
    <t>リオレウス</t>
  </si>
  <si>
    <t>高難度：廻り集いて回帰せん</t>
  </si>
  <si>
    <t>高難度：獄炎に座す、覇たる者</t>
  </si>
  <si>
    <t>高難度：千の剣</t>
  </si>
  <si>
    <t>高難度：悪天候を司る龍</t>
  </si>
  <si>
    <t>高難度：牙を持つ太陽</t>
  </si>
  <si>
    <t>高難度：金獅子の暴走を止めよ</t>
  </si>
  <si>
    <t>高難度：砂海を割る古戦艇</t>
  </si>
  <si>
    <t>高難度：狩人は天晴の夢を見る</t>
  </si>
  <si>
    <t>高難度：怒髪に挑む無謀の極み</t>
  </si>
  <si>
    <t>高難度：横行覇道アカムトルム</t>
  </si>
  <si>
    <t>高難度：伝説の黒龍</t>
  </si>
  <si>
    <t>高難度：千古不易を謳う王</t>
  </si>
  <si>
    <t>クエスト</t>
    <phoneticPr fontId="1"/>
  </si>
  <si>
    <t>紫色の毒怪鳥</t>
    <phoneticPr fontId="1"/>
  </si>
  <si>
    <t>牙獣の品格</t>
    <phoneticPr fontId="1"/>
  </si>
  <si>
    <t>ババコンガ</t>
    <phoneticPr fontId="1"/>
  </si>
  <si>
    <t>リオレイア亜種</t>
    <phoneticPr fontId="1"/>
  </si>
  <si>
    <t>ハンマー</t>
    <phoneticPr fontId="1"/>
  </si>
  <si>
    <t>★7</t>
  </si>
  <si>
    <t>アカムトルム</t>
  </si>
  <si>
    <t>ラージャン</t>
  </si>
  <si>
    <t>激昂したラージャン</t>
  </si>
  <si>
    <t>ミラボレアス</t>
  </si>
  <si>
    <t>高難度：グラビモス亜種の捕獲</t>
  </si>
  <si>
    <t>高難度：獄狼竜の捕獲依頼</t>
  </si>
  <si>
    <t>高難度：リオレウス亜種の捕獲</t>
  </si>
  <si>
    <t>ティガレックス亜種(捕獲)</t>
  </si>
  <si>
    <t>ジンオウガ亜種(捕獲)</t>
  </si>
  <si>
    <t>リオレウス亜種(捕獲)</t>
  </si>
  <si>
    <t>ブラキディオス(捕獲)</t>
  </si>
  <si>
    <t>高難度：黒き竜たちの挟撃</t>
  </si>
  <si>
    <t>高難度：天と地の領域！</t>
  </si>
  <si>
    <t>高難度：右に甲冑、左に黒甲冑</t>
  </si>
  <si>
    <t>高難度：狂潤怒涛</t>
  </si>
  <si>
    <t>高難度：赤き王と蒼き王</t>
  </si>
  <si>
    <t>高難度：戦々恐々、最恐コンビ</t>
  </si>
  <si>
    <t>高難度：怒髪の金獅子狩猟</t>
  </si>
  <si>
    <t>高難度：恐怖と暴動の2頭狩り</t>
  </si>
  <si>
    <t>イビルジョー×2</t>
  </si>
  <si>
    <t>激昂したラージャン×2</t>
  </si>
  <si>
    <t>ティガレックス、ティガレックス亜種</t>
  </si>
  <si>
    <t>グラビモス、グラビモス亜種</t>
  </si>
  <si>
    <t>ジンオウガ、ジンオウガ亜種</t>
  </si>
  <si>
    <t>イビルジョー、ラージャン</t>
  </si>
  <si>
    <t>高難度：地底火山、炎上す</t>
  </si>
  <si>
    <t>高難度：女王達よ、拝顔の賜り</t>
  </si>
  <si>
    <t>高難度：王者達よ、拝謁の至福</t>
  </si>
  <si>
    <t>グラビモス亜種、ティガレックス亜種、ブラキディオス</t>
  </si>
  <si>
    <t>リオレイア、リオレイア亜種、リオレイア希少種</t>
  </si>
  <si>
    <t>リオレウス、リオレウス亜種、リオレウス希少種</t>
  </si>
  <si>
    <t>総べてを屠り、喰らう者</t>
  </si>
  <si>
    <t>女王の座を賭けた戦い！</t>
  </si>
  <si>
    <t>驚天轟地</t>
  </si>
  <si>
    <t>よみがえる黒龍伝説</t>
  </si>
  <si>
    <t>紅龍来降</t>
  </si>
  <si>
    <t>かくもめでたきキリンかな</t>
  </si>
  <si>
    <t>大自然に響く狩猟賛歌</t>
  </si>
  <si>
    <t>怒り喰らうイビルジョー</t>
  </si>
  <si>
    <t>ウルクスス</t>
  </si>
  <si>
    <t>サボアザギル</t>
  </si>
  <si>
    <t>ミラボレアス【紅龍】</t>
  </si>
  <si>
    <t>ババコンガ、ババコンガ亜種</t>
  </si>
  <si>
    <t>フルフル亜種×2</t>
  </si>
  <si>
    <t>ドスイーオス×2</t>
  </si>
  <si>
    <t>ウルクスス、ババコンガ</t>
  </si>
  <si>
    <t>キリン、キリン亜種</t>
  </si>
  <si>
    <t>ジンオウガ×2</t>
  </si>
  <si>
    <t>リオレウス亜種、リオレイア希少種</t>
  </si>
  <si>
    <t>激昂したラージャン、怒り喰らうイビルジョー</t>
  </si>
  <si>
    <t>ガララアジャラ、テツカブラ</t>
  </si>
  <si>
    <t>ジンオウガ、キリン、ラージャン</t>
  </si>
  <si>
    <t>ラージャン</t>
    <phoneticPr fontId="1"/>
  </si>
  <si>
    <t>ジンオウガ亜種</t>
    <rPh sb="5" eb="7">
      <t>アシュ</t>
    </rPh>
    <phoneticPr fontId="1"/>
  </si>
  <si>
    <t>ティガレックス</t>
    <phoneticPr fontId="1"/>
  </si>
  <si>
    <t>クエスト数</t>
    <rPh sb="4" eb="5">
      <t>スウ</t>
    </rPh>
    <phoneticPr fontId="1"/>
  </si>
  <si>
    <t>コックピット非表示</t>
    <phoneticPr fontId="1"/>
  </si>
  <si>
    <t>ターゲット同エリアでこんがり肉を10個焼く</t>
    <phoneticPr fontId="1"/>
  </si>
  <si>
    <t>ハンター4</t>
    <phoneticPr fontId="1"/>
  </si>
  <si>
    <t>ハンター3</t>
    <phoneticPr fontId="1"/>
  </si>
  <si>
    <r>
      <t>ゴア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マガラ</t>
    </r>
  </si>
  <si>
    <t>ランス</t>
    <phoneticPr fontId="1"/>
  </si>
  <si>
    <t>ジンオウガ</t>
    <phoneticPr fontId="1"/>
  </si>
  <si>
    <t>ガンランス</t>
    <phoneticPr fontId="1"/>
  </si>
  <si>
    <r>
      <t>重甲虫ゲネル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セルタス</t>
    </r>
  </si>
  <si>
    <r>
      <t>ゲネル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セルタス</t>
    </r>
  </si>
  <si>
    <t>スラッシュアックス</t>
    <phoneticPr fontId="1"/>
  </si>
  <si>
    <t>★5</t>
    <phoneticPr fontId="1"/>
  </si>
  <si>
    <t>チャージアックス</t>
    <phoneticPr fontId="1"/>
  </si>
  <si>
    <r>
      <t>黒き鎧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グラビモス亜種！</t>
    </r>
  </si>
  <si>
    <t>ライトボウガン</t>
    <phoneticPr fontId="1"/>
  </si>
  <si>
    <t>ヘビィボウガン</t>
    <phoneticPr fontId="1"/>
  </si>
  <si>
    <t>黒虎咆哮</t>
    <phoneticPr fontId="1"/>
  </si>
  <si>
    <t>★7</t>
    <phoneticPr fontId="1"/>
  </si>
  <si>
    <t>★7</t>
    <phoneticPr fontId="1"/>
  </si>
  <si>
    <t>★5</t>
    <phoneticPr fontId="1"/>
  </si>
  <si>
    <r>
      <t>高難度：狂竜戦線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轟きあり！</t>
    </r>
  </si>
  <si>
    <t>高難度：青天の霹靂</t>
    <phoneticPr fontId="1"/>
  </si>
  <si>
    <t>高難度：空を覆う不吉な翼</t>
    <phoneticPr fontId="1"/>
  </si>
  <si>
    <r>
      <t>ダラ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アマデュラ</t>
    </r>
  </si>
  <si>
    <r>
      <t>テオ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テスカトル</t>
    </r>
    <phoneticPr fontId="1"/>
  </si>
  <si>
    <r>
      <t>ダレン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モーラン</t>
    </r>
  </si>
  <si>
    <t>高難度：豪勇の証明</t>
    <phoneticPr fontId="1"/>
  </si>
  <si>
    <t>lretfunk</t>
    <phoneticPr fontId="1"/>
  </si>
  <si>
    <t>wepn</t>
    <phoneticPr fontId="1"/>
  </si>
  <si>
    <t>高難度：黒轟竜を捕らえて参れ！</t>
    <phoneticPr fontId="1"/>
  </si>
  <si>
    <t>qest</t>
    <phoneticPr fontId="1"/>
  </si>
  <si>
    <t>グラビモス亜種(捕獲)</t>
    <phoneticPr fontId="1"/>
  </si>
  <si>
    <t>dm</t>
    <phoneticPr fontId="1"/>
  </si>
  <si>
    <t>高難度：粉骨砕竜、捕獲用意！</t>
    <phoneticPr fontId="1"/>
  </si>
  <si>
    <t>ドスゲネポス、テツカブラ</t>
    <phoneticPr fontId="1"/>
  </si>
  <si>
    <t>ドスイーオス×2</t>
    <phoneticPr fontId="1"/>
  </si>
  <si>
    <t>ティガレックス亜種、ジンオウガ亜種</t>
    <phoneticPr fontId="1"/>
  </si>
  <si>
    <t>リオレウス亜種、リオレイア亜種</t>
    <phoneticPr fontId="1"/>
  </si>
  <si>
    <t>高難度：原生林に轟く怒号</t>
    <phoneticPr fontId="1"/>
  </si>
  <si>
    <t>リオレウス、リオレウス亜種</t>
    <phoneticPr fontId="1"/>
  </si>
  <si>
    <t>★4</t>
    <phoneticPr fontId="1"/>
  </si>
  <si>
    <t>自己主張の激しい者達</t>
    <phoneticPr fontId="1"/>
  </si>
  <si>
    <t>飛竜達の集い</t>
    <phoneticPr fontId="1"/>
  </si>
  <si>
    <r>
      <t>ガララアジャラ、グラビモス、ゴア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マガラ</t>
    </r>
  </si>
  <si>
    <t>★7</t>
    <phoneticPr fontId="1"/>
  </si>
  <si>
    <t>イベント</t>
    <phoneticPr fontId="1"/>
  </si>
  <si>
    <r>
      <t>カプ本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マスコット対決！</t>
    </r>
    <phoneticPr fontId="1"/>
  </si>
  <si>
    <r>
      <t>サンデー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闇に巣食う者</t>
    </r>
  </si>
  <si>
    <r>
      <t>JUMP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極小鎧竜大熱戦</t>
    </r>
  </si>
  <si>
    <r>
      <t>マガジン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鋼龍飛翔！</t>
    </r>
  </si>
  <si>
    <r>
      <t>ゼルダの伝説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決戦の猛炎覇竜</t>
    </r>
  </si>
  <si>
    <t>頭の頂きに銀陽は輝く</t>
    <phoneticPr fontId="1"/>
  </si>
  <si>
    <r>
      <t>JUMP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決戦、炎の王！！</t>
    </r>
  </si>
  <si>
    <r>
      <t>テオ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テスカトル</t>
    </r>
  </si>
  <si>
    <r>
      <t>OP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氷の国から来た牙獣</t>
    </r>
  </si>
  <si>
    <r>
      <t>JUMP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黒雷に染まる銀世界</t>
    </r>
  </si>
  <si>
    <r>
      <t>USJ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ザボアザギル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3D</t>
    </r>
  </si>
  <si>
    <r>
      <t>範馬刃牙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男一代</t>
    </r>
  </si>
  <si>
    <r>
      <t>範馬刃牙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地上最強の食卓</t>
    </r>
  </si>
  <si>
    <r>
      <t>マリオ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キノコ好きブラザーズ</t>
    </r>
  </si>
  <si>
    <r>
      <t>ファミ通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ケチャワチャ包囲網</t>
    </r>
  </si>
  <si>
    <r>
      <t>電撃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赤き飛竜の双雷</t>
    </r>
    <phoneticPr fontId="1"/>
  </si>
  <si>
    <r>
      <t>クローズ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ヘッド達の激突！</t>
    </r>
  </si>
  <si>
    <r>
      <t>モンハン部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赤組白組応援歌</t>
    </r>
  </si>
  <si>
    <r>
      <t>電撃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閃烈なる狩人達</t>
    </r>
  </si>
  <si>
    <r>
      <t>USJ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蒼と金の熱き競演！</t>
    </r>
  </si>
  <si>
    <r>
      <t>OP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最強の宴</t>
    </r>
  </si>
  <si>
    <r>
      <t>ゼルダの伝説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力と知恵と勇気</t>
    </r>
  </si>
  <si>
    <t>ギルド</t>
    <phoneticPr fontId="1"/>
  </si>
  <si>
    <t>wepn_dobble</t>
    <phoneticPr fontId="1"/>
  </si>
  <si>
    <t>dm_dobble</t>
    <phoneticPr fontId="1"/>
  </si>
  <si>
    <t>WEPN RAND</t>
    <phoneticPr fontId="1"/>
  </si>
  <si>
    <t>DM RAND</t>
    <phoneticPr fontId="1"/>
  </si>
  <si>
    <t>RAND</t>
    <phoneticPr fontId="1"/>
  </si>
  <si>
    <t>縛り</t>
    <rPh sb="0" eb="1">
      <t>シバ</t>
    </rPh>
    <phoneticPr fontId="1"/>
  </si>
  <si>
    <t>BET</t>
    <phoneticPr fontId="1"/>
  </si>
  <si>
    <t>IF</t>
    <phoneticPr fontId="1"/>
  </si>
  <si>
    <t>dm_quad</t>
    <phoneticPr fontId="1"/>
  </si>
  <si>
    <t>wepn_quad</t>
    <phoneticPr fontId="1"/>
  </si>
  <si>
    <r>
      <t>縛り</t>
    </r>
    <r>
      <rPr>
        <sz val="11"/>
        <color indexed="8"/>
        <rFont val="SimHei"/>
        <family val="3"/>
      </rPr>
      <t>(間を空けないように入力)</t>
    </r>
    <rPh sb="0" eb="1">
      <t>シバ</t>
    </rPh>
    <rPh sb="3" eb="4">
      <t>アイダ</t>
    </rPh>
    <rPh sb="5" eb="6">
      <t>ア</t>
    </rPh>
    <rPh sb="12" eb="14">
      <t>ニュウリョク</t>
    </rPh>
    <phoneticPr fontId="1"/>
  </si>
  <si>
    <t>右のチェックボックス、またはF9にてルーレット起動</t>
    <rPh sb="0" eb="1">
      <t>ミギ</t>
    </rPh>
    <rPh sb="23" eb="25">
      <t>キドウ</t>
    </rPh>
    <phoneticPr fontId="1"/>
  </si>
  <si>
    <t>各種設定:</t>
    <rPh sb="0" eb="2">
      <t>カクシュ</t>
    </rPh>
    <rPh sb="2" eb="4">
      <t>セッテイ</t>
    </rPh>
    <phoneticPr fontId="1"/>
  </si>
  <si>
    <t xml:space="preserve">ＶＡＲＩＥＴＹ </t>
    <phoneticPr fontId="1"/>
  </si>
  <si>
    <t xml:space="preserve">ＱＵＥＳＴ </t>
    <phoneticPr fontId="1"/>
  </si>
  <si>
    <t xml:space="preserve">ＯＰＴＩＯＮ </t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</si>
</sst>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SimHei"/>
      <family val="3"/>
    </font>
    <font>
      <sz val="9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SimHei"/>
      <family val="3"/>
    </font>
    <font>
      <b/>
      <sz val="11"/>
      <color theme="1"/>
      <name val="SimHei"/>
      <family val="3"/>
    </font>
    <font>
      <i/>
      <sz val="11"/>
      <color theme="1"/>
      <name val="SimHei"/>
      <family val="3"/>
    </font>
    <font>
      <sz val="11"/>
      <color rgb="FFFF0000"/>
      <name val="SimHei"/>
      <family val="3"/>
    </font>
    <font>
      <b/>
      <sz val="20"/>
      <color theme="1"/>
      <name val="SimHei"/>
      <family val="3"/>
    </font>
    <font>
      <sz val="10"/>
      <color theme="1"/>
      <name val="SimHei"/>
      <family val="3"/>
    </font>
    <font>
      <b/>
      <i/>
      <sz val="16"/>
      <color theme="1"/>
      <name val="SimHei"/>
      <family val="3"/>
    </font>
    <font>
      <b/>
      <i/>
      <sz val="16"/>
      <color rgb="FF54C5FE"/>
      <name val="SimHei"/>
      <family val="3"/>
    </font>
    <font>
      <sz val="11"/>
      <color rgb="FF54C5FE"/>
      <name val="SimHei"/>
      <family val="3"/>
    </font>
    <font>
      <b/>
      <i/>
      <sz val="16"/>
      <color rgb="FF54C5FE"/>
      <name val="SimHei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54C5FE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3" borderId="7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8" xfId="0" applyFont="1" applyFill="1" applyBorder="1" applyProtection="1">
      <alignment vertical="center"/>
      <protection locked="0"/>
    </xf>
    <xf numFmtId="0" fontId="5" fillId="3" borderId="9" xfId="0" applyFont="1" applyFill="1" applyBorder="1" applyProtection="1">
      <alignment vertical="center"/>
      <protection locked="0"/>
    </xf>
    <xf numFmtId="0" fontId="5" fillId="3" borderId="10" xfId="0" applyFont="1" applyFill="1" applyBorder="1" applyProtection="1">
      <alignment vertical="center"/>
      <protection locked="0"/>
    </xf>
    <xf numFmtId="0" fontId="5" fillId="3" borderId="11" xfId="0" applyFont="1" applyFill="1" applyBorder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5" fillId="0" borderId="12" xfId="0" applyFont="1" applyBorder="1">
      <alignment vertical="center"/>
    </xf>
    <xf numFmtId="0" fontId="5" fillId="3" borderId="26" xfId="0" applyFont="1" applyFill="1" applyBorder="1" applyProtection="1">
      <alignment vertical="center"/>
      <protection locked="0"/>
    </xf>
    <xf numFmtId="0" fontId="5" fillId="3" borderId="27" xfId="0" applyFont="1" applyFill="1" applyBorder="1" applyProtection="1">
      <alignment vertical="center"/>
      <protection locked="0"/>
    </xf>
    <xf numFmtId="0" fontId="6" fillId="3" borderId="28" xfId="0" applyFont="1" applyFill="1" applyBorder="1">
      <alignment vertical="center"/>
    </xf>
    <xf numFmtId="0" fontId="5" fillId="3" borderId="29" xfId="0" applyFont="1" applyFill="1" applyBorder="1">
      <alignment vertical="center"/>
    </xf>
    <xf numFmtId="0" fontId="6" fillId="3" borderId="22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  <protection locked="0"/>
    </xf>
    <xf numFmtId="0" fontId="5" fillId="3" borderId="21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right" vertical="center"/>
    </xf>
    <xf numFmtId="0" fontId="13" fillId="3" borderId="33" xfId="0" applyFont="1" applyFill="1" applyBorder="1" applyAlignment="1">
      <alignment horizontal="right" vertical="center"/>
    </xf>
    <xf numFmtId="0" fontId="13" fillId="3" borderId="36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right" vertical="center"/>
    </xf>
    <xf numFmtId="0" fontId="13" fillId="3" borderId="15" xfId="0" applyFont="1" applyFill="1" applyBorder="1" applyAlignment="1">
      <alignment horizontal="right" vertical="center"/>
    </xf>
    <xf numFmtId="0" fontId="11" fillId="3" borderId="33" xfId="0" applyFont="1" applyFill="1" applyBorder="1" applyAlignment="1">
      <alignment horizontal="right" vertical="center"/>
    </xf>
    <xf numFmtId="0" fontId="11" fillId="3" borderId="36" xfId="0" applyFont="1" applyFill="1" applyBorder="1" applyAlignment="1">
      <alignment horizontal="right" vertical="center"/>
    </xf>
    <xf numFmtId="0" fontId="11" fillId="3" borderId="24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14" fillId="3" borderId="35" xfId="0" applyFont="1" applyFill="1" applyBorder="1" applyAlignment="1">
      <alignment horizontal="right" vertical="center"/>
    </xf>
    <xf numFmtId="0" fontId="14" fillId="3" borderId="33" xfId="0" applyFont="1" applyFill="1" applyBorder="1" applyAlignment="1">
      <alignment horizontal="right" vertical="center"/>
    </xf>
    <xf numFmtId="0" fontId="14" fillId="3" borderId="36" xfId="0" applyFont="1" applyFill="1" applyBorder="1" applyAlignment="1">
      <alignment horizontal="right" vertical="center"/>
    </xf>
    <xf numFmtId="0" fontId="14" fillId="3" borderId="30" xfId="0" applyFont="1" applyFill="1" applyBorder="1" applyAlignment="1">
      <alignment horizontal="right" vertical="center"/>
    </xf>
    <xf numFmtId="0" fontId="14" fillId="3" borderId="31" xfId="0" applyFont="1" applyFill="1" applyBorder="1" applyAlignment="1">
      <alignment horizontal="right" vertical="center"/>
    </xf>
    <xf numFmtId="0" fontId="14" fillId="3" borderId="32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54C5FE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30"/>
  <sheetViews>
    <sheetView tabSelected="1" zoomScaleNormal="100" workbookViewId="0">
      <selection activeCell="A36" sqref="A36"/>
    </sheetView>
  </sheetViews>
  <sheetFormatPr defaultRowHeight="13.5"/>
  <cols>
    <col min="1" max="1" width="2.5" style="1" customWidth="1"/>
    <col min="2" max="2" width="6.125" style="1" customWidth="1"/>
    <col min="3" max="3" width="6.75" style="1" customWidth="1"/>
    <col min="4" max="4" width="8.75" style="1" customWidth="1"/>
    <col min="5" max="5" width="26.25" style="1" customWidth="1"/>
    <col min="6" max="6" width="15" style="1" customWidth="1"/>
    <col min="7" max="7" width="2.5" style="1" customWidth="1"/>
    <col min="8" max="8" width="50" style="1" customWidth="1"/>
    <col min="9" max="9" width="2.5" style="1" customWidth="1"/>
    <col min="10" max="10" width="27.5" style="1" customWidth="1"/>
    <col min="11" max="11" width="25" style="1" customWidth="1"/>
    <col min="12" max="16384" width="9" style="1"/>
  </cols>
  <sheetData>
    <row r="1" spans="2:11" ht="14.25" thickBot="1"/>
    <row r="2" spans="2:11" ht="14.25" thickBot="1">
      <c r="B2" s="67">
        <v>1</v>
      </c>
      <c r="C2" s="6" t="s">
        <v>0</v>
      </c>
      <c r="D2" s="38" t="s">
        <v>108</v>
      </c>
      <c r="E2" s="38"/>
      <c r="F2" s="39"/>
      <c r="H2" s="8" t="s">
        <v>304</v>
      </c>
      <c r="J2" s="30" t="s">
        <v>110</v>
      </c>
      <c r="K2" s="31" t="s">
        <v>111</v>
      </c>
    </row>
    <row r="3" spans="2:11">
      <c r="B3" s="68"/>
      <c r="C3" s="3" t="s">
        <v>2</v>
      </c>
      <c r="D3" s="34" t="str">
        <f ca="1">IF(lret!$A$46=TRUE,lret!$B$2,"")</f>
        <v>大剣</v>
      </c>
      <c r="E3" s="34"/>
      <c r="F3" s="35"/>
      <c r="H3" s="13" t="s">
        <v>91</v>
      </c>
      <c r="J3" s="28" t="s">
        <v>112</v>
      </c>
      <c r="K3" s="29" t="s">
        <v>113</v>
      </c>
    </row>
    <row r="4" spans="2:11" ht="14.25" thickBot="1">
      <c r="B4" s="69"/>
      <c r="C4" s="7" t="s">
        <v>3</v>
      </c>
      <c r="D4" s="36" t="str">
        <f>IF(lret!$A$50=TRUE,lret!A24,"")</f>
        <v/>
      </c>
      <c r="E4" s="36"/>
      <c r="F4" s="37"/>
      <c r="H4" s="14" t="s">
        <v>92</v>
      </c>
      <c r="J4" s="15" t="s">
        <v>117</v>
      </c>
      <c r="K4" s="16" t="s">
        <v>118</v>
      </c>
    </row>
    <row r="5" spans="2:11" ht="14.25" thickBot="1">
      <c r="C5" s="2"/>
      <c r="D5" s="11"/>
      <c r="E5" s="11"/>
      <c r="F5" s="12"/>
      <c r="H5" s="14" t="s">
        <v>93</v>
      </c>
      <c r="J5" s="15" t="s">
        <v>114</v>
      </c>
      <c r="K5" s="16" t="s">
        <v>119</v>
      </c>
    </row>
    <row r="6" spans="2:11">
      <c r="B6" s="67">
        <v>2</v>
      </c>
      <c r="C6" s="6" t="s">
        <v>0</v>
      </c>
      <c r="D6" s="38" t="s">
        <v>109</v>
      </c>
      <c r="E6" s="38"/>
      <c r="F6" s="39"/>
      <c r="H6" s="14" t="s">
        <v>94</v>
      </c>
      <c r="J6" s="15" t="s">
        <v>120</v>
      </c>
      <c r="K6" s="16" t="s">
        <v>121</v>
      </c>
    </row>
    <row r="7" spans="2:11">
      <c r="B7" s="68"/>
      <c r="C7" s="3" t="s">
        <v>2</v>
      </c>
      <c r="D7" s="34" t="str">
        <f ca="1">IF(lret!$A$46=TRUE,lret!$B$3,"")</f>
        <v>ヘビィボウガン</v>
      </c>
      <c r="E7" s="34"/>
      <c r="F7" s="35"/>
      <c r="H7" s="14" t="s">
        <v>95</v>
      </c>
      <c r="J7" s="15" t="s">
        <v>122</v>
      </c>
      <c r="K7" s="16" t="s">
        <v>123</v>
      </c>
    </row>
    <row r="8" spans="2:11" ht="14.25" thickBot="1">
      <c r="B8" s="69"/>
      <c r="C8" s="7" t="s">
        <v>3</v>
      </c>
      <c r="D8" s="36" t="str">
        <f>IF(lret!$A$50=TRUE,lret!A25,"")</f>
        <v/>
      </c>
      <c r="E8" s="36"/>
      <c r="F8" s="37"/>
      <c r="H8" s="14" t="s">
        <v>96</v>
      </c>
      <c r="J8" s="15" t="s">
        <v>115</v>
      </c>
      <c r="K8" s="16" t="s">
        <v>124</v>
      </c>
    </row>
    <row r="9" spans="2:11" ht="14.25" thickBot="1">
      <c r="D9" s="12"/>
      <c r="E9" s="12"/>
      <c r="F9" s="12"/>
      <c r="H9" s="14" t="s">
        <v>97</v>
      </c>
      <c r="J9" s="15" t="s">
        <v>125</v>
      </c>
      <c r="K9" s="16" t="s">
        <v>126</v>
      </c>
    </row>
    <row r="10" spans="2:11">
      <c r="B10" s="67">
        <v>3</v>
      </c>
      <c r="C10" s="6" t="s">
        <v>0</v>
      </c>
      <c r="D10" s="38" t="s">
        <v>228</v>
      </c>
      <c r="E10" s="38"/>
      <c r="F10" s="39"/>
      <c r="H10" s="14" t="s">
        <v>98</v>
      </c>
      <c r="J10" s="15" t="s">
        <v>127</v>
      </c>
      <c r="K10" s="16" t="s">
        <v>128</v>
      </c>
    </row>
    <row r="11" spans="2:11">
      <c r="B11" s="68"/>
      <c r="C11" s="3" t="s">
        <v>2</v>
      </c>
      <c r="D11" s="34" t="str">
        <f ca="1">IF(lret!$A$46=TRUE,lret!$B$4,"")</f>
        <v>ガンランス</v>
      </c>
      <c r="E11" s="34"/>
      <c r="F11" s="35"/>
      <c r="H11" s="14" t="s">
        <v>99</v>
      </c>
      <c r="J11" s="15" t="s">
        <v>129</v>
      </c>
      <c r="K11" s="16" t="s">
        <v>130</v>
      </c>
    </row>
    <row r="12" spans="2:11" ht="14.25" thickBot="1">
      <c r="B12" s="69"/>
      <c r="C12" s="7" t="s">
        <v>3</v>
      </c>
      <c r="D12" s="36" t="str">
        <f>IF(lret!$A$50=TRUE,lret!A26,"")</f>
        <v/>
      </c>
      <c r="E12" s="36"/>
      <c r="F12" s="37"/>
      <c r="H12" s="14" t="s">
        <v>100</v>
      </c>
      <c r="J12" s="15" t="s">
        <v>131</v>
      </c>
      <c r="K12" s="16" t="s">
        <v>222</v>
      </c>
    </row>
    <row r="13" spans="2:11" ht="14.25" thickBot="1">
      <c r="D13" s="12"/>
      <c r="E13" s="12"/>
      <c r="F13" s="12"/>
      <c r="H13" s="14" t="s">
        <v>226</v>
      </c>
      <c r="J13" s="15" t="s">
        <v>132</v>
      </c>
      <c r="K13" s="16" t="s">
        <v>223</v>
      </c>
    </row>
    <row r="14" spans="2:11">
      <c r="B14" s="67">
        <v>4</v>
      </c>
      <c r="C14" s="6" t="s">
        <v>0</v>
      </c>
      <c r="D14" s="38" t="s">
        <v>227</v>
      </c>
      <c r="E14" s="38"/>
      <c r="F14" s="39"/>
      <c r="H14" s="14" t="s">
        <v>101</v>
      </c>
      <c r="J14" s="15" t="s">
        <v>116</v>
      </c>
      <c r="K14" s="16" t="s">
        <v>43</v>
      </c>
    </row>
    <row r="15" spans="2:11">
      <c r="B15" s="68"/>
      <c r="C15" s="3" t="s">
        <v>2</v>
      </c>
      <c r="D15" s="34" t="str">
        <f ca="1">IF(lret!$A$46=TRUE,lret!$B$5,"")</f>
        <v>ライトボウガン</v>
      </c>
      <c r="E15" s="34"/>
      <c r="F15" s="35"/>
      <c r="H15" s="14" t="s">
        <v>102</v>
      </c>
      <c r="J15" s="15" t="s">
        <v>133</v>
      </c>
      <c r="K15" s="16" t="s">
        <v>134</v>
      </c>
    </row>
    <row r="16" spans="2:11" ht="14.25" thickBot="1">
      <c r="B16" s="69"/>
      <c r="C16" s="7" t="s">
        <v>3</v>
      </c>
      <c r="D16" s="36" t="str">
        <f>IF(lret!$A$50=TRUE,lret!A27,"")</f>
        <v/>
      </c>
      <c r="E16" s="36"/>
      <c r="F16" s="37"/>
      <c r="H16" s="14" t="s">
        <v>103</v>
      </c>
      <c r="J16" s="15" t="s">
        <v>135</v>
      </c>
      <c r="K16" s="16" t="s">
        <v>134</v>
      </c>
    </row>
    <row r="17" spans="2:11" ht="14.25" thickBot="1">
      <c r="D17" s="2"/>
      <c r="H17" s="14" t="s">
        <v>104</v>
      </c>
      <c r="J17" s="15" t="s">
        <v>136</v>
      </c>
      <c r="K17" s="16" t="s">
        <v>137</v>
      </c>
    </row>
    <row r="18" spans="2:11">
      <c r="B18" s="72" t="s">
        <v>4</v>
      </c>
      <c r="C18" s="73"/>
      <c r="D18" s="70" t="str">
        <f ca="1">IF(lret!$A$48=TRUE,lret!E1,"")</f>
        <v>★6</v>
      </c>
      <c r="E18" s="43" t="str">
        <f ca="1">IF(lret!$A$48=TRUE,lret!F1,"")</f>
        <v>高難度：狂潤怒涛</v>
      </c>
      <c r="F18" s="44"/>
      <c r="H18" s="14" t="s">
        <v>105</v>
      </c>
      <c r="J18" s="15" t="s">
        <v>138</v>
      </c>
      <c r="K18" s="16" t="s">
        <v>139</v>
      </c>
    </row>
    <row r="19" spans="2:11">
      <c r="B19" s="74"/>
      <c r="C19" s="75"/>
      <c r="D19" s="71"/>
      <c r="E19" s="45"/>
      <c r="F19" s="46"/>
      <c r="H19" s="14" t="s">
        <v>106</v>
      </c>
      <c r="J19" s="15" t="s">
        <v>140</v>
      </c>
      <c r="K19" s="16" t="s">
        <v>45</v>
      </c>
    </row>
    <row r="20" spans="2:11" ht="14.25" thickBot="1">
      <c r="B20" s="32" t="s">
        <v>5</v>
      </c>
      <c r="C20" s="33"/>
      <c r="D20" s="36" t="str">
        <f ca="1">IF(lret!$A$48=TRUE,lret!G1,"")</f>
        <v>ジンオウガ、ジンオウガ亜種</v>
      </c>
      <c r="E20" s="36"/>
      <c r="F20" s="37"/>
      <c r="H20" s="14" t="s">
        <v>107</v>
      </c>
      <c r="J20" s="15" t="s">
        <v>141</v>
      </c>
      <c r="K20" s="16" t="s">
        <v>221</v>
      </c>
    </row>
    <row r="21" spans="2:11" ht="14.25" thickBot="1">
      <c r="D21" s="2"/>
      <c r="E21" s="2"/>
      <c r="H21" s="14" t="s">
        <v>225</v>
      </c>
      <c r="J21" s="15"/>
      <c r="K21" s="16"/>
    </row>
    <row r="22" spans="2:11">
      <c r="B22" s="47" t="s">
        <v>306</v>
      </c>
      <c r="C22" s="48"/>
      <c r="D22" s="48"/>
      <c r="E22" s="48"/>
      <c r="F22" s="49"/>
      <c r="H22" s="4"/>
      <c r="J22" s="15"/>
      <c r="K22" s="16"/>
    </row>
    <row r="23" spans="2:11">
      <c r="B23" s="50" t="s">
        <v>307</v>
      </c>
      <c r="C23" s="51"/>
      <c r="D23" s="51"/>
      <c r="E23" s="51"/>
      <c r="F23" s="52"/>
      <c r="H23" s="4"/>
      <c r="J23" s="15"/>
      <c r="K23" s="16"/>
    </row>
    <row r="24" spans="2:11">
      <c r="B24" s="53"/>
      <c r="C24" s="54"/>
      <c r="D24" s="54"/>
      <c r="E24" s="54"/>
      <c r="F24" s="55"/>
      <c r="H24" s="4"/>
      <c r="J24" s="15"/>
      <c r="K24" s="16"/>
    </row>
    <row r="25" spans="2:11">
      <c r="B25" s="50" t="s">
        <v>309</v>
      </c>
      <c r="C25" s="56"/>
      <c r="D25" s="56"/>
      <c r="E25" s="56"/>
      <c r="F25" s="57"/>
      <c r="H25" s="4"/>
      <c r="J25" s="15"/>
      <c r="K25" s="16"/>
    </row>
    <row r="26" spans="2:11">
      <c r="B26" s="58"/>
      <c r="C26" s="59"/>
      <c r="D26" s="59"/>
      <c r="E26" s="59"/>
      <c r="F26" s="60"/>
      <c r="H26" s="4"/>
      <c r="J26" s="15"/>
      <c r="K26" s="16"/>
    </row>
    <row r="27" spans="2:11">
      <c r="B27" s="61" t="s">
        <v>308</v>
      </c>
      <c r="C27" s="62"/>
      <c r="D27" s="62"/>
      <c r="E27" s="62"/>
      <c r="F27" s="63"/>
      <c r="H27" s="4"/>
      <c r="J27" s="15"/>
      <c r="K27" s="16"/>
    </row>
    <row r="28" spans="2:11" ht="14.25" thickBot="1">
      <c r="B28" s="64"/>
      <c r="C28" s="65"/>
      <c r="D28" s="65"/>
      <c r="E28" s="65"/>
      <c r="F28" s="66"/>
      <c r="H28" s="4"/>
      <c r="J28" s="15"/>
      <c r="K28" s="16"/>
    </row>
    <row r="29" spans="2:11">
      <c r="H29" s="4"/>
      <c r="J29" s="15"/>
      <c r="K29" s="16"/>
    </row>
    <row r="30" spans="2:11" ht="14.25" thickBot="1">
      <c r="B30" s="40" t="s">
        <v>305</v>
      </c>
      <c r="C30" s="41"/>
      <c r="D30" s="41"/>
      <c r="E30" s="42"/>
      <c r="H30" s="5"/>
      <c r="J30" s="17"/>
      <c r="K30" s="18"/>
    </row>
  </sheetData>
  <mergeCells count="27">
    <mergeCell ref="B2:B4"/>
    <mergeCell ref="D15:F15"/>
    <mergeCell ref="D8:F8"/>
    <mergeCell ref="D10:F10"/>
    <mergeCell ref="D18:D19"/>
    <mergeCell ref="D2:F2"/>
    <mergeCell ref="D3:F3"/>
    <mergeCell ref="D4:F4"/>
    <mergeCell ref="B18:C19"/>
    <mergeCell ref="D16:F16"/>
    <mergeCell ref="B6:B8"/>
    <mergeCell ref="D7:F7"/>
    <mergeCell ref="B14:B16"/>
    <mergeCell ref="B10:B12"/>
    <mergeCell ref="D6:F6"/>
    <mergeCell ref="B20:C20"/>
    <mergeCell ref="D11:F11"/>
    <mergeCell ref="D12:F12"/>
    <mergeCell ref="D14:F14"/>
    <mergeCell ref="B30:E30"/>
    <mergeCell ref="E18:F19"/>
    <mergeCell ref="D20:F20"/>
    <mergeCell ref="B22:C22"/>
    <mergeCell ref="D22:F22"/>
    <mergeCell ref="B23:F24"/>
    <mergeCell ref="B25:F26"/>
    <mergeCell ref="B27:F28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40"/>
  <sheetViews>
    <sheetView workbookViewId="0"/>
  </sheetViews>
  <sheetFormatPr defaultRowHeight="13.5"/>
  <cols>
    <col min="1" max="1" width="5.625" style="9" customWidth="1"/>
    <col min="2" max="2" width="18.75" style="9" customWidth="1"/>
    <col min="3" max="3" width="10.5" style="9" customWidth="1"/>
    <col min="4" max="4" width="4" style="9" customWidth="1"/>
    <col min="5" max="5" width="9.25" style="9" customWidth="1"/>
    <col min="6" max="6" width="19.625" style="9" customWidth="1"/>
    <col min="7" max="7" width="16.875" style="9" customWidth="1"/>
    <col min="8" max="8" width="2.875" style="9" customWidth="1"/>
    <col min="9" max="9" width="4.125" style="9" customWidth="1"/>
    <col min="10" max="10" width="5.5" style="9" customWidth="1"/>
    <col min="11" max="11" width="6.125" style="9" customWidth="1"/>
    <col min="12" max="12" width="1.375" style="9" customWidth="1"/>
    <col min="13" max="13" width="4.625" style="9" customWidth="1"/>
    <col min="14" max="14" width="5.5" style="9" customWidth="1"/>
    <col min="15" max="15" width="4.375" style="9" customWidth="1"/>
    <col min="16" max="16" width="9" style="9" customWidth="1"/>
    <col min="17" max="16384" width="9" style="9"/>
  </cols>
  <sheetData>
    <row r="1" spans="1:17">
      <c r="A1" s="19" t="s">
        <v>1</v>
      </c>
      <c r="C1" s="19" t="s">
        <v>162</v>
      </c>
      <c r="D1" s="9">
        <f ca="1">RANDBETWEEN(1,E3)</f>
        <v>68</v>
      </c>
      <c r="E1" s="9" t="str">
        <f ca="1">INDEX($D$4:$G$139,$D$1,2)</f>
        <v>★6</v>
      </c>
      <c r="F1" s="9" t="str">
        <f ca="1">INDEX($D$4:$G$139,$D$1,3)</f>
        <v>高難度：狂潤怒涛</v>
      </c>
      <c r="G1" s="9" t="str">
        <f ca="1">INDEX($D$4:$G$139,$D$1,4)</f>
        <v>ジンオウガ、ジンオウガ亜種</v>
      </c>
    </row>
    <row r="2" spans="1:17">
      <c r="B2" s="20" t="str">
        <f ca="1">INDEX($A$8:$B$21,I3,2)</f>
        <v>大剣</v>
      </c>
      <c r="I2" s="9" t="s">
        <v>301</v>
      </c>
      <c r="J2" s="9" t="s">
        <v>298</v>
      </c>
      <c r="K2" s="9" t="s">
        <v>300</v>
      </c>
      <c r="M2" s="9" t="s">
        <v>301</v>
      </c>
      <c r="N2" s="9" t="s">
        <v>298</v>
      </c>
      <c r="O2" s="9" t="s">
        <v>300</v>
      </c>
    </row>
    <row r="3" spans="1:17" s="10" customFormat="1">
      <c r="B3" s="20" t="str">
        <f ca="1">INDEX($A$8:$B$21,I4,2)</f>
        <v>ヘビィボウガン</v>
      </c>
      <c r="C3" s="10" t="s">
        <v>89</v>
      </c>
      <c r="D3" s="10">
        <v>3</v>
      </c>
      <c r="E3" s="10">
        <f>IF(D3=1,47,IF(D3=2,72,IF(D3=3,79,IF(D3=4,108,IF(D3=5,D140)))))</f>
        <v>79</v>
      </c>
      <c r="I3" s="10">
        <f ca="1">IF($A$52=TRUE,J3,IF($A$56=TRUE,$J$3,K3))</f>
        <v>1</v>
      </c>
      <c r="J3" s="10">
        <f ca="1">RANK(J8,$J$8:$J$21)</f>
        <v>10</v>
      </c>
      <c r="K3" s="10">
        <f ca="1">RANDBETWEEN(1,14)</f>
        <v>1</v>
      </c>
      <c r="M3" s="10">
        <f ca="1">IF($A$54=TRUE,N3,IF($A$58=TRUE,$N$3,O3))</f>
        <v>4</v>
      </c>
      <c r="N3" s="10">
        <f ca="1">RANK(N8,$N$8:$N$37)</f>
        <v>7</v>
      </c>
      <c r="O3" s="10">
        <f ca="1">RANDBETWEEN(1,COUNTIF($Q$8:$Q$37,"&lt;&gt;0"))</f>
        <v>4</v>
      </c>
    </row>
    <row r="4" spans="1:17" s="10" customFormat="1">
      <c r="B4" s="20" t="str">
        <f ca="1">INDEX($A$8:$B$21,I5,2)</f>
        <v>ガンランス</v>
      </c>
      <c r="C4" s="21" t="s">
        <v>13</v>
      </c>
      <c r="D4" s="10">
        <v>1</v>
      </c>
      <c r="E4" s="10" t="s">
        <v>15</v>
      </c>
      <c r="F4" s="10" t="s">
        <v>163</v>
      </c>
      <c r="G4" s="10" t="s">
        <v>16</v>
      </c>
      <c r="I4" s="10">
        <f ca="1">IF($A$52=TRUE,J4,IF($A$56=TRUE,$J$3,K4))</f>
        <v>13</v>
      </c>
      <c r="J4" s="10">
        <f t="shared" ref="J4:J6" ca="1" si="0">RANK(J9,$J$8:$J$21)</f>
        <v>4</v>
      </c>
      <c r="K4" s="10">
        <f ca="1">RANDBETWEEN(1,14)</f>
        <v>13</v>
      </c>
      <c r="M4" s="10">
        <f ca="1">IF($A$54=TRUE,N4,IF($A$58=TRUE,$N$3,O4))</f>
        <v>12</v>
      </c>
      <c r="N4" s="10">
        <f t="shared" ref="N4:N6" ca="1" si="1">RANK(N9,$N$8:$N$37)</f>
        <v>18</v>
      </c>
      <c r="O4" s="10">
        <f ca="1">RANDBETWEEN(1,COUNTIF($Q$8:$Q$37,"&lt;&gt;0"))</f>
        <v>12</v>
      </c>
    </row>
    <row r="5" spans="1:17" s="10" customFormat="1">
      <c r="B5" s="20" t="str">
        <f ca="1">INDEX($A$8:$B$21,I6,2)</f>
        <v>ライトボウガン</v>
      </c>
      <c r="C5" s="21"/>
      <c r="D5" s="10">
        <v>2</v>
      </c>
      <c r="E5" s="10" t="s">
        <v>15</v>
      </c>
      <c r="F5" s="10" t="s">
        <v>18</v>
      </c>
      <c r="G5" s="10" t="s">
        <v>17</v>
      </c>
      <c r="I5" s="10">
        <f ca="1">IF($A$52=TRUE,J5,IF($A$56=TRUE,$J$3,K5))</f>
        <v>8</v>
      </c>
      <c r="J5" s="10">
        <f t="shared" ca="1" si="0"/>
        <v>7</v>
      </c>
      <c r="K5" s="10">
        <f ca="1">RANDBETWEEN(1,14)</f>
        <v>8</v>
      </c>
      <c r="M5" s="10">
        <f ca="1">IF($A$54=TRUE,N5,IF($A$58=TRUE,$N$3,O5))</f>
        <v>10</v>
      </c>
      <c r="N5" s="10">
        <f t="shared" ca="1" si="1"/>
        <v>3</v>
      </c>
      <c r="O5" s="10">
        <f ca="1">RANDBETWEEN(1,COUNTIF($Q$8:$Q$37,"&lt;&gt;0"))</f>
        <v>10</v>
      </c>
    </row>
    <row r="6" spans="1:17" s="10" customFormat="1">
      <c r="C6" s="21"/>
      <c r="D6" s="10">
        <v>3</v>
      </c>
      <c r="E6" s="10" t="s">
        <v>15</v>
      </c>
      <c r="F6" s="10" t="s">
        <v>164</v>
      </c>
      <c r="G6" s="10" t="s">
        <v>19</v>
      </c>
      <c r="I6" s="10">
        <f ca="1">IF($A$52=TRUE,J6,IF($A$56=TRUE,$J$3,K6))</f>
        <v>12</v>
      </c>
      <c r="J6" s="10">
        <f t="shared" ca="1" si="0"/>
        <v>6</v>
      </c>
      <c r="K6" s="10">
        <f ca="1">RANDBETWEEN(1,14)</f>
        <v>12</v>
      </c>
      <c r="M6" s="10">
        <f ca="1">IF($A$54=TRUE,N6,IF($A$58=TRUE,$N$3,O6))</f>
        <v>14</v>
      </c>
      <c r="N6" s="10">
        <f t="shared" ca="1" si="1"/>
        <v>16</v>
      </c>
      <c r="O6" s="10">
        <f ca="1">RANDBETWEEN(1,COUNTIF($Q$8:$Q$37,"&lt;&gt;0"))</f>
        <v>14</v>
      </c>
    </row>
    <row r="7" spans="1:17" s="10" customFormat="1">
      <c r="C7" s="21"/>
      <c r="D7" s="10">
        <v>4</v>
      </c>
      <c r="E7" s="10" t="s">
        <v>15</v>
      </c>
      <c r="F7" s="10" t="s">
        <v>20</v>
      </c>
      <c r="G7" s="10" t="s">
        <v>21</v>
      </c>
      <c r="J7" s="10" t="s">
        <v>296</v>
      </c>
      <c r="N7" s="10" t="s">
        <v>297</v>
      </c>
      <c r="P7" s="25" t="s">
        <v>299</v>
      </c>
    </row>
    <row r="8" spans="1:17" s="10" customFormat="1">
      <c r="A8" s="10">
        <v>1</v>
      </c>
      <c r="B8" s="10" t="s">
        <v>6</v>
      </c>
      <c r="C8" s="21"/>
      <c r="D8" s="10">
        <v>5</v>
      </c>
      <c r="E8" s="10" t="s">
        <v>15</v>
      </c>
      <c r="F8" s="10" t="s">
        <v>22</v>
      </c>
      <c r="G8" s="10" t="s">
        <v>165</v>
      </c>
      <c r="J8" s="10">
        <f ca="1">RAND()</f>
        <v>0.55625877949317548</v>
      </c>
      <c r="N8" s="10">
        <f ca="1">IF(Q8=0,"",RAND())</f>
        <v>0.54906428753679659</v>
      </c>
      <c r="P8" s="9">
        <v>1</v>
      </c>
      <c r="Q8" s="10" t="str">
        <f>main!H3</f>
        <v>回復薬禁止</v>
      </c>
    </row>
    <row r="9" spans="1:17">
      <c r="A9" s="9">
        <v>2</v>
      </c>
      <c r="B9" s="9" t="s">
        <v>7</v>
      </c>
      <c r="C9" s="22"/>
      <c r="D9" s="9">
        <v>6</v>
      </c>
      <c r="E9" s="9" t="s">
        <v>24</v>
      </c>
      <c r="F9" s="9" t="s">
        <v>23</v>
      </c>
      <c r="G9" s="9" t="s">
        <v>166</v>
      </c>
      <c r="J9" s="10">
        <f t="shared" ref="J9:J21" ca="1" si="2">RAND()</f>
        <v>0.90989674953201849</v>
      </c>
      <c r="K9" s="10"/>
      <c r="N9" s="10">
        <f t="shared" ref="N9:N37" ca="1" si="3">IF(Q9=0,"",RAND())</f>
        <v>1.4551211952491983E-2</v>
      </c>
      <c r="O9" s="10"/>
      <c r="P9" s="9">
        <v>2</v>
      </c>
      <c r="Q9" s="10" t="str">
        <f>main!H4</f>
        <v>回復薬グレート禁止</v>
      </c>
    </row>
    <row r="10" spans="1:17">
      <c r="A10" s="9">
        <v>3</v>
      </c>
      <c r="B10" s="9" t="s">
        <v>8</v>
      </c>
      <c r="C10" s="22"/>
      <c r="D10" s="9">
        <v>7</v>
      </c>
      <c r="E10" s="9" t="s">
        <v>24</v>
      </c>
      <c r="F10" s="9" t="s">
        <v>25</v>
      </c>
      <c r="G10" s="9" t="s">
        <v>26</v>
      </c>
      <c r="J10" s="10">
        <f t="shared" ca="1" si="2"/>
        <v>0.71440160442811407</v>
      </c>
      <c r="K10" s="10"/>
      <c r="N10" s="10">
        <f t="shared" ca="1" si="3"/>
        <v>0.74620354069113404</v>
      </c>
      <c r="O10" s="10"/>
      <c r="P10" s="9">
        <v>3</v>
      </c>
      <c r="Q10" s="10" t="str">
        <f>main!H5</f>
        <v>粉塵・秘薬類禁止</v>
      </c>
    </row>
    <row r="11" spans="1:17">
      <c r="A11" s="9">
        <v>4</v>
      </c>
      <c r="B11" s="9" t="s">
        <v>9</v>
      </c>
      <c r="C11" s="22"/>
      <c r="D11" s="9">
        <v>8</v>
      </c>
      <c r="E11" s="9" t="s">
        <v>24</v>
      </c>
      <c r="F11" s="9" t="s">
        <v>27</v>
      </c>
      <c r="G11" s="9" t="s">
        <v>28</v>
      </c>
      <c r="J11" s="10">
        <f t="shared" ca="1" si="2"/>
        <v>0.72728822640040858</v>
      </c>
      <c r="K11" s="10"/>
      <c r="N11" s="10">
        <f t="shared" ca="1" si="3"/>
        <v>0.21895275028349204</v>
      </c>
      <c r="O11" s="10"/>
      <c r="P11" s="9">
        <v>4</v>
      </c>
      <c r="Q11" s="10" t="str">
        <f>main!H6</f>
        <v>スタミナ回復禁止</v>
      </c>
    </row>
    <row r="12" spans="1:17">
      <c r="A12" s="9">
        <v>5</v>
      </c>
      <c r="B12" s="9" t="s">
        <v>167</v>
      </c>
      <c r="C12" s="22"/>
      <c r="D12" s="9">
        <v>9</v>
      </c>
      <c r="E12" s="9" t="s">
        <v>24</v>
      </c>
      <c r="F12" s="9" t="s">
        <v>29</v>
      </c>
      <c r="G12" s="9" t="s">
        <v>30</v>
      </c>
      <c r="J12" s="10">
        <f t="shared" ca="1" si="2"/>
        <v>0.60562107214075422</v>
      </c>
      <c r="K12" s="10"/>
      <c r="N12" s="10">
        <f t="shared" ca="1" si="3"/>
        <v>0.47759314310742251</v>
      </c>
      <c r="O12" s="10"/>
      <c r="P12" s="9">
        <v>5</v>
      </c>
      <c r="Q12" s="10" t="str">
        <f>main!H7</f>
        <v>ドーピングアイテム禁止</v>
      </c>
    </row>
    <row r="13" spans="1:17">
      <c r="A13" s="9">
        <v>6</v>
      </c>
      <c r="B13" s="9" t="s">
        <v>10</v>
      </c>
      <c r="C13" s="22"/>
      <c r="D13" s="9">
        <v>10</v>
      </c>
      <c r="E13" s="9" t="s">
        <v>24</v>
      </c>
      <c r="F13" s="9" t="s">
        <v>31</v>
      </c>
      <c r="G13" s="9" t="s">
        <v>229</v>
      </c>
      <c r="J13" s="10">
        <f t="shared" ca="1" si="2"/>
        <v>0.96406896805709663</v>
      </c>
      <c r="K13" s="10"/>
      <c r="N13" s="10">
        <f t="shared" ca="1" si="3"/>
        <v>0.96357103937663435</v>
      </c>
      <c r="O13" s="10"/>
      <c r="P13" s="9">
        <v>6</v>
      </c>
      <c r="Q13" s="10" t="str">
        <f>main!H8</f>
        <v>クーラー・ホットドリンク禁止</v>
      </c>
    </row>
    <row r="14" spans="1:17">
      <c r="A14" s="9">
        <v>7</v>
      </c>
      <c r="B14" s="9" t="s">
        <v>230</v>
      </c>
      <c r="C14" s="22"/>
      <c r="D14" s="9">
        <v>11</v>
      </c>
      <c r="E14" s="9" t="s">
        <v>24</v>
      </c>
      <c r="F14" s="9" t="s">
        <v>32</v>
      </c>
      <c r="G14" s="9" t="s">
        <v>231</v>
      </c>
      <c r="J14" s="10">
        <f t="shared" ca="1" si="2"/>
        <v>0.93127130716957707</v>
      </c>
      <c r="K14" s="10"/>
      <c r="N14" s="10">
        <f t="shared" ca="1" si="3"/>
        <v>0.65930497256018072</v>
      </c>
      <c r="O14" s="10"/>
      <c r="P14" s="9">
        <v>7</v>
      </c>
      <c r="Q14" s="10" t="str">
        <f>main!H9</f>
        <v>音爆弾・閃光玉・こやし玉・罠・爆弾禁止</v>
      </c>
    </row>
    <row r="15" spans="1:17">
      <c r="A15" s="9">
        <v>8</v>
      </c>
      <c r="B15" s="9" t="s">
        <v>232</v>
      </c>
      <c r="C15" s="22"/>
      <c r="D15" s="9">
        <v>12</v>
      </c>
      <c r="E15" s="9" t="s">
        <v>24</v>
      </c>
      <c r="F15" s="9" t="s">
        <v>233</v>
      </c>
      <c r="G15" s="9" t="s">
        <v>234</v>
      </c>
      <c r="J15" s="10">
        <f t="shared" ca="1" si="2"/>
        <v>0.66788796027578634</v>
      </c>
      <c r="K15" s="10"/>
      <c r="N15" s="10">
        <f t="shared" ca="1" si="3"/>
        <v>0.43096367917437761</v>
      </c>
      <c r="O15" s="10"/>
      <c r="P15" s="9">
        <v>8</v>
      </c>
      <c r="Q15" s="10" t="str">
        <f>main!H10</f>
        <v>食事禁止</v>
      </c>
    </row>
    <row r="16" spans="1:17">
      <c r="A16" s="9">
        <v>9</v>
      </c>
      <c r="B16" s="9" t="s">
        <v>235</v>
      </c>
      <c r="C16" s="22"/>
      <c r="D16" s="9">
        <v>13</v>
      </c>
      <c r="E16" s="9" t="s">
        <v>236</v>
      </c>
      <c r="F16" s="9" t="s">
        <v>33</v>
      </c>
      <c r="G16" s="9" t="s">
        <v>34</v>
      </c>
      <c r="J16" s="10">
        <f t="shared" ca="1" si="2"/>
        <v>0.31365857818767129</v>
      </c>
      <c r="K16" s="10"/>
      <c r="N16" s="10">
        <f t="shared" ca="1" si="3"/>
        <v>0.36775810178982127</v>
      </c>
      <c r="O16" s="10"/>
      <c r="P16" s="9">
        <v>9</v>
      </c>
      <c r="Q16" s="10" t="str">
        <f>main!H11</f>
        <v>砥石・キレアジ・弾薬調合・弓ビン禁止</v>
      </c>
    </row>
    <row r="17" spans="1:17">
      <c r="A17" s="9">
        <v>10</v>
      </c>
      <c r="B17" s="9" t="s">
        <v>237</v>
      </c>
      <c r="C17" s="22"/>
      <c r="D17" s="9">
        <v>14</v>
      </c>
      <c r="E17" s="9" t="s">
        <v>24</v>
      </c>
      <c r="F17" s="9" t="s">
        <v>35</v>
      </c>
      <c r="G17" s="9" t="s">
        <v>36</v>
      </c>
      <c r="J17" s="10">
        <f t="shared" ca="1" si="2"/>
        <v>0.99637180921535151</v>
      </c>
      <c r="K17" s="10"/>
      <c r="N17" s="10">
        <f t="shared" ca="1" si="3"/>
        <v>0.37429151131281602</v>
      </c>
      <c r="O17" s="10"/>
      <c r="P17" s="9">
        <v>10</v>
      </c>
      <c r="Q17" s="10" t="str">
        <f>main!H12</f>
        <v>10分まで武器不可</v>
      </c>
    </row>
    <row r="18" spans="1:17">
      <c r="A18" s="9">
        <v>11</v>
      </c>
      <c r="B18" s="9" t="s">
        <v>11</v>
      </c>
      <c r="C18" s="22"/>
      <c r="D18" s="9">
        <v>15</v>
      </c>
      <c r="E18" s="9" t="s">
        <v>37</v>
      </c>
      <c r="F18" s="9" t="s">
        <v>238</v>
      </c>
      <c r="G18" s="9" t="s">
        <v>38</v>
      </c>
      <c r="J18" s="10">
        <f t="shared" ca="1" si="2"/>
        <v>0.29373304839147352</v>
      </c>
      <c r="K18" s="10"/>
      <c r="N18" s="10">
        <f t="shared" ca="1" si="3"/>
        <v>0.27668263955609196</v>
      </c>
      <c r="O18" s="10"/>
      <c r="P18" s="9">
        <v>11</v>
      </c>
      <c r="Q18" s="10" t="str">
        <f>main!H13</f>
        <v>ターゲット同エリアでこんがり肉を10個焼く</v>
      </c>
    </row>
    <row r="19" spans="1:17">
      <c r="A19" s="9">
        <v>12</v>
      </c>
      <c r="B19" s="9" t="s">
        <v>239</v>
      </c>
      <c r="C19" s="22"/>
      <c r="D19" s="9">
        <v>16</v>
      </c>
      <c r="E19" s="9" t="s">
        <v>37</v>
      </c>
      <c r="F19" s="9" t="s">
        <v>39</v>
      </c>
      <c r="G19" s="9" t="s">
        <v>40</v>
      </c>
      <c r="J19" s="10">
        <f t="shared" ca="1" si="2"/>
        <v>0.33961103817638993</v>
      </c>
      <c r="K19" s="10"/>
      <c r="N19" s="10">
        <f t="shared" ca="1" si="3"/>
        <v>0.61785558261823104</v>
      </c>
      <c r="O19" s="10"/>
      <c r="P19" s="9">
        <v>12</v>
      </c>
      <c r="Q19" s="10" t="str">
        <f>main!H14</f>
        <v>上位(RARE4以上)武器禁止</v>
      </c>
    </row>
    <row r="20" spans="1:17">
      <c r="A20" s="9">
        <v>13</v>
      </c>
      <c r="B20" s="9" t="s">
        <v>240</v>
      </c>
      <c r="C20" s="22"/>
      <c r="D20" s="9">
        <v>17</v>
      </c>
      <c r="E20" s="9" t="s">
        <v>37</v>
      </c>
      <c r="F20" s="9" t="s">
        <v>41</v>
      </c>
      <c r="G20" s="9" t="s">
        <v>42</v>
      </c>
      <c r="J20" s="10">
        <f t="shared" ca="1" si="2"/>
        <v>0.84454065788574706</v>
      </c>
      <c r="K20" s="10"/>
      <c r="N20" s="10">
        <f t="shared" ca="1" si="3"/>
        <v>0.50387538367616491</v>
      </c>
      <c r="O20" s="10"/>
      <c r="P20" s="9">
        <v>13</v>
      </c>
      <c r="Q20" s="10" t="str">
        <f>main!H15</f>
        <v>2部位防具不可</v>
      </c>
    </row>
    <row r="21" spans="1:17">
      <c r="A21" s="9">
        <v>14</v>
      </c>
      <c r="B21" s="9" t="s">
        <v>12</v>
      </c>
      <c r="C21" s="22"/>
      <c r="D21" s="9">
        <v>18</v>
      </c>
      <c r="E21" s="9" t="s">
        <v>37</v>
      </c>
      <c r="F21" s="9" t="s">
        <v>241</v>
      </c>
      <c r="G21" s="9" t="s">
        <v>43</v>
      </c>
      <c r="J21" s="10">
        <f t="shared" ca="1" si="2"/>
        <v>0.11271906547108079</v>
      </c>
      <c r="K21" s="10"/>
      <c r="N21" s="10">
        <f t="shared" ca="1" si="3"/>
        <v>0.73193781140785541</v>
      </c>
      <c r="O21" s="10"/>
      <c r="P21" s="9">
        <v>14</v>
      </c>
      <c r="Q21" s="10" t="str">
        <f>main!H16</f>
        <v>防具・お守りスキル無し</v>
      </c>
    </row>
    <row r="22" spans="1:17">
      <c r="C22" s="22"/>
      <c r="D22" s="9">
        <v>19</v>
      </c>
      <c r="E22" s="9" t="s">
        <v>37</v>
      </c>
      <c r="F22" s="9" t="s">
        <v>44</v>
      </c>
      <c r="G22" s="9" t="s">
        <v>45</v>
      </c>
      <c r="I22" s="10"/>
      <c r="J22" s="10"/>
      <c r="K22" s="10"/>
      <c r="N22" s="10">
        <f t="shared" ca="1" si="3"/>
        <v>5.5510862490405266E-2</v>
      </c>
      <c r="O22" s="10"/>
      <c r="P22" s="9">
        <v>15</v>
      </c>
      <c r="Q22" s="10" t="str">
        <f>main!H17</f>
        <v>ダッシュ・緊急回避禁止</v>
      </c>
    </row>
    <row r="23" spans="1:17">
      <c r="A23" s="19" t="s">
        <v>90</v>
      </c>
      <c r="C23" s="22"/>
      <c r="D23" s="9">
        <v>20</v>
      </c>
      <c r="E23" s="9" t="s">
        <v>242</v>
      </c>
      <c r="F23" s="9" t="s">
        <v>46</v>
      </c>
      <c r="G23" s="9" t="s">
        <v>47</v>
      </c>
      <c r="I23" s="10"/>
      <c r="J23" s="10"/>
      <c r="K23" s="10"/>
      <c r="N23" s="10">
        <f t="shared" ca="1" si="3"/>
        <v>0.27364442673314548</v>
      </c>
      <c r="O23" s="10"/>
      <c r="P23" s="9">
        <v>16</v>
      </c>
      <c r="Q23" s="10" t="str">
        <f>main!H18</f>
        <v>攻撃時Rボタン禁止</v>
      </c>
    </row>
    <row r="24" spans="1:17">
      <c r="A24" s="9" t="str">
        <f ca="1">INDEX($P$8:$Q$37,M3,2)</f>
        <v>スタミナ回復禁止</v>
      </c>
      <c r="C24" s="22"/>
      <c r="D24" s="9">
        <v>21</v>
      </c>
      <c r="E24" s="9" t="s">
        <v>243</v>
      </c>
      <c r="F24" s="9" t="s">
        <v>48</v>
      </c>
      <c r="G24" s="9" t="s">
        <v>49</v>
      </c>
      <c r="I24" s="10"/>
      <c r="J24" s="10"/>
      <c r="K24" s="10"/>
      <c r="N24" s="10">
        <f t="shared" ca="1" si="3"/>
        <v>9.5038397098612393E-3</v>
      </c>
      <c r="O24" s="10"/>
      <c r="P24" s="9">
        <v>17</v>
      </c>
      <c r="Q24" s="10" t="str">
        <f>main!H19</f>
        <v>ポーチ3枠(ガンナー5枠)まで</v>
      </c>
    </row>
    <row r="25" spans="1:17">
      <c r="A25" s="9" t="str">
        <f ca="1">INDEX($P$8:$Q$37,M4,2)</f>
        <v>上位(RARE4以上)武器禁止</v>
      </c>
      <c r="C25" s="22"/>
      <c r="D25" s="9">
        <v>22</v>
      </c>
      <c r="E25" s="9" t="s">
        <v>243</v>
      </c>
      <c r="F25" s="10" t="s">
        <v>53</v>
      </c>
      <c r="G25" s="9" t="s">
        <v>50</v>
      </c>
      <c r="I25" s="10"/>
      <c r="J25" s="10"/>
      <c r="K25" s="10"/>
      <c r="N25" s="10">
        <f t="shared" ca="1" si="3"/>
        <v>0.75413567137859161</v>
      </c>
      <c r="O25" s="10"/>
      <c r="P25" s="9">
        <v>18</v>
      </c>
      <c r="Q25" s="10" t="str">
        <f>main!H20</f>
        <v>モンスター討伐ごとに肉お供え</v>
      </c>
    </row>
    <row r="26" spans="1:17">
      <c r="A26" s="9" t="str">
        <f ca="1">INDEX($P$8:$Q$37,M5,2)</f>
        <v>10分まで武器不可</v>
      </c>
      <c r="C26" s="22"/>
      <c r="D26" s="9">
        <v>23</v>
      </c>
      <c r="E26" s="10" t="s">
        <v>243</v>
      </c>
      <c r="F26" s="10" t="s">
        <v>52</v>
      </c>
      <c r="G26" s="10" t="s">
        <v>51</v>
      </c>
      <c r="H26" s="10"/>
      <c r="I26" s="10"/>
      <c r="J26" s="10"/>
      <c r="K26" s="10"/>
      <c r="N26" s="10">
        <f t="shared" ca="1" si="3"/>
        <v>0.33963499778256723</v>
      </c>
      <c r="O26" s="10"/>
      <c r="P26" s="9">
        <v>19</v>
      </c>
      <c r="Q26" s="10" t="str">
        <f>main!H21</f>
        <v>コックピット非表示</v>
      </c>
    </row>
    <row r="27" spans="1:17">
      <c r="A27" s="9" t="str">
        <f ca="1">INDEX($P$8:$Q$37,M6,2)</f>
        <v>防具・お守りスキル無し</v>
      </c>
      <c r="C27" s="22"/>
      <c r="D27" s="9">
        <v>24</v>
      </c>
      <c r="E27" s="10" t="s">
        <v>14</v>
      </c>
      <c r="F27" s="10" t="s">
        <v>57</v>
      </c>
      <c r="G27" s="10" t="s">
        <v>54</v>
      </c>
      <c r="H27" s="10"/>
      <c r="I27" s="10"/>
      <c r="J27" s="10"/>
      <c r="K27" s="10"/>
      <c r="N27" s="10" t="str">
        <f t="shared" ca="1" si="3"/>
        <v/>
      </c>
      <c r="O27" s="10" t="str">
        <f ca="1">IF(main!H22="","",RANDBETWEEN(1,COUNTIF(O27:O56,"&lt;&gt;0")))</f>
        <v/>
      </c>
      <c r="P27" s="9">
        <v>20</v>
      </c>
      <c r="Q27" s="10">
        <f>main!H22</f>
        <v>0</v>
      </c>
    </row>
    <row r="28" spans="1:17">
      <c r="C28" s="21"/>
      <c r="D28" s="10">
        <v>25</v>
      </c>
      <c r="E28" s="10" t="s">
        <v>24</v>
      </c>
      <c r="F28" s="10" t="s">
        <v>56</v>
      </c>
      <c r="G28" s="10" t="s">
        <v>55</v>
      </c>
      <c r="H28" s="10"/>
      <c r="I28" s="10"/>
      <c r="J28" s="10"/>
      <c r="K28" s="10"/>
      <c r="N28" s="10" t="str">
        <f t="shared" ca="1" si="3"/>
        <v/>
      </c>
      <c r="O28" s="10" t="str">
        <f ca="1">IF(main!H23="","",RANDBETWEEN(1,COUNTIF(O28:O57,"&lt;&gt;0")))</f>
        <v/>
      </c>
      <c r="P28" s="9">
        <v>21</v>
      </c>
      <c r="Q28" s="10">
        <f>main!H23</f>
        <v>0</v>
      </c>
    </row>
    <row r="29" spans="1:17">
      <c r="D29" s="9">
        <v>26</v>
      </c>
      <c r="E29" s="10" t="s">
        <v>244</v>
      </c>
      <c r="F29" s="9" t="s">
        <v>245</v>
      </c>
      <c r="G29" s="9" t="s">
        <v>34</v>
      </c>
      <c r="I29" s="10"/>
      <c r="J29" s="10"/>
      <c r="K29" s="10"/>
      <c r="N29" s="10" t="str">
        <f t="shared" ca="1" si="3"/>
        <v/>
      </c>
      <c r="O29" s="10" t="str">
        <f ca="1">IF(main!H24="","",RANDBETWEEN(1,COUNTIF(O29:O58,"&lt;&gt;0")))</f>
        <v/>
      </c>
      <c r="P29" s="9">
        <v>22</v>
      </c>
      <c r="Q29" s="10">
        <f>main!H24</f>
        <v>0</v>
      </c>
    </row>
    <row r="30" spans="1:17">
      <c r="D30" s="9">
        <v>27</v>
      </c>
      <c r="E30" s="10" t="s">
        <v>244</v>
      </c>
      <c r="F30" s="9" t="s">
        <v>246</v>
      </c>
      <c r="G30" s="9" t="s">
        <v>130</v>
      </c>
      <c r="I30" s="10"/>
      <c r="J30" s="10"/>
      <c r="K30" s="10"/>
      <c r="N30" s="10" t="str">
        <f t="shared" ca="1" si="3"/>
        <v/>
      </c>
      <c r="O30" s="10" t="str">
        <f ca="1">IF(main!H25="","",RANDBETWEEN(1,COUNTIF(O30:O59,"&lt;&gt;0")))</f>
        <v/>
      </c>
      <c r="P30" s="9">
        <v>23</v>
      </c>
      <c r="Q30" s="10">
        <f>main!H25</f>
        <v>0</v>
      </c>
    </row>
    <row r="31" spans="1:17">
      <c r="D31" s="9">
        <v>28</v>
      </c>
      <c r="E31" s="10" t="s">
        <v>244</v>
      </c>
      <c r="F31" s="9" t="s">
        <v>247</v>
      </c>
      <c r="G31" s="9" t="s">
        <v>149</v>
      </c>
      <c r="I31" s="10"/>
      <c r="J31" s="10"/>
      <c r="K31" s="10"/>
      <c r="N31" s="10" t="str">
        <f t="shared" ca="1" si="3"/>
        <v/>
      </c>
      <c r="O31" s="10" t="str">
        <f ca="1">IF(main!H26="","",RANDBETWEEN(1,COUNTIF(O31:O60,"&lt;&gt;0")))</f>
        <v/>
      </c>
      <c r="P31" s="9">
        <v>24</v>
      </c>
      <c r="Q31" s="10">
        <f>main!H26</f>
        <v>0</v>
      </c>
    </row>
    <row r="32" spans="1:17">
      <c r="D32" s="9">
        <v>29</v>
      </c>
      <c r="E32" s="10" t="s">
        <v>244</v>
      </c>
      <c r="F32" s="9" t="s">
        <v>148</v>
      </c>
      <c r="G32" s="9" t="s">
        <v>234</v>
      </c>
      <c r="I32" s="10"/>
      <c r="J32" s="10"/>
      <c r="K32" s="10"/>
      <c r="N32" s="10" t="str">
        <f t="shared" ca="1" si="3"/>
        <v/>
      </c>
      <c r="O32" s="10" t="str">
        <f ca="1">IF(main!H27="","",RANDBETWEEN(1,COUNTIF(O32:O61,"&lt;&gt;0")))</f>
        <v/>
      </c>
      <c r="P32" s="9">
        <v>25</v>
      </c>
      <c r="Q32" s="10">
        <f>main!H27</f>
        <v>0</v>
      </c>
    </row>
    <row r="33" spans="1:18">
      <c r="D33" s="9">
        <v>30</v>
      </c>
      <c r="E33" s="10" t="s">
        <v>243</v>
      </c>
      <c r="F33" s="9" t="s">
        <v>150</v>
      </c>
      <c r="G33" s="9" t="s">
        <v>128</v>
      </c>
      <c r="I33" s="10"/>
      <c r="J33" s="10"/>
      <c r="K33" s="10"/>
      <c r="N33" s="10" t="str">
        <f t="shared" ca="1" si="3"/>
        <v/>
      </c>
      <c r="O33" s="10" t="str">
        <f ca="1">IF(main!H28="","",RANDBETWEEN(1,COUNTIF(O33:O62,"&lt;&gt;0")))</f>
        <v/>
      </c>
      <c r="P33" s="9">
        <v>26</v>
      </c>
      <c r="Q33" s="10">
        <f>main!H28</f>
        <v>0</v>
      </c>
    </row>
    <row r="34" spans="1:18">
      <c r="D34" s="9">
        <v>31</v>
      </c>
      <c r="E34" s="10" t="s">
        <v>243</v>
      </c>
      <c r="F34" s="9" t="s">
        <v>151</v>
      </c>
      <c r="G34" s="9" t="s">
        <v>169</v>
      </c>
      <c r="I34" s="10"/>
      <c r="J34" s="10"/>
      <c r="K34" s="10"/>
      <c r="N34" s="10" t="str">
        <f t="shared" ca="1" si="3"/>
        <v/>
      </c>
      <c r="O34" s="10" t="str">
        <f ca="1">IF(main!H29="","",RANDBETWEEN(1,COUNTIF(O34:O63,"&lt;&gt;0")))</f>
        <v/>
      </c>
      <c r="P34" s="9">
        <v>27</v>
      </c>
      <c r="Q34" s="10">
        <f>main!H29</f>
        <v>0</v>
      </c>
    </row>
    <row r="35" spans="1:18">
      <c r="D35" s="9">
        <v>32</v>
      </c>
      <c r="E35" s="10" t="s">
        <v>243</v>
      </c>
      <c r="F35" s="9" t="s">
        <v>152</v>
      </c>
      <c r="G35" s="9" t="s">
        <v>248</v>
      </c>
      <c r="I35" s="10"/>
      <c r="J35" s="10"/>
      <c r="K35" s="10"/>
      <c r="N35" s="10" t="str">
        <f t="shared" ca="1" si="3"/>
        <v/>
      </c>
      <c r="O35" s="10" t="str">
        <f ca="1">IF(main!H30="","",RANDBETWEEN(1,COUNTIF(O35:O64,"&lt;&gt;0")))</f>
        <v/>
      </c>
      <c r="P35" s="9">
        <v>28</v>
      </c>
      <c r="Q35" s="10">
        <f>main!H30</f>
        <v>0</v>
      </c>
    </row>
    <row r="36" spans="1:18">
      <c r="D36" s="9">
        <v>33</v>
      </c>
      <c r="E36" s="10" t="s">
        <v>243</v>
      </c>
      <c r="F36" s="9" t="s">
        <v>153</v>
      </c>
      <c r="G36" s="9" t="s">
        <v>124</v>
      </c>
      <c r="I36" s="10"/>
      <c r="J36" s="10"/>
      <c r="K36" s="10"/>
      <c r="N36" s="10" t="str">
        <f t="shared" ca="1" si="3"/>
        <v/>
      </c>
      <c r="O36" s="10" t="str">
        <f ca="1">IF(main!H31="","",RANDBETWEEN(1,COUNTIF(O36:O65,"&lt;&gt;0")))</f>
        <v/>
      </c>
      <c r="P36" s="9">
        <v>29</v>
      </c>
      <c r="Q36" s="10">
        <f>main!H31</f>
        <v>0</v>
      </c>
    </row>
    <row r="37" spans="1:18">
      <c r="D37" s="9">
        <v>34</v>
      </c>
      <c r="E37" s="10" t="s">
        <v>243</v>
      </c>
      <c r="F37" s="9" t="s">
        <v>154</v>
      </c>
      <c r="G37" s="9" t="s">
        <v>249</v>
      </c>
      <c r="I37" s="10"/>
      <c r="J37" s="26"/>
      <c r="K37" s="10"/>
      <c r="N37" s="10" t="str">
        <f t="shared" ca="1" si="3"/>
        <v/>
      </c>
      <c r="O37" s="27" t="str">
        <f ca="1">IF(main!H32="","",RANDBETWEEN(1,COUNTIF(O37:O66,"&lt;&gt;0")))</f>
        <v/>
      </c>
      <c r="P37" s="27">
        <v>30</v>
      </c>
      <c r="Q37" s="27">
        <f>main!H32</f>
        <v>0</v>
      </c>
      <c r="R37" s="27"/>
    </row>
    <row r="38" spans="1:18">
      <c r="A38" s="10"/>
      <c r="D38" s="10">
        <v>35</v>
      </c>
      <c r="E38" s="10" t="s">
        <v>243</v>
      </c>
      <c r="F38" s="9" t="s">
        <v>155</v>
      </c>
      <c r="G38" s="9" t="s">
        <v>170</v>
      </c>
      <c r="I38" s="10"/>
      <c r="J38" s="10"/>
      <c r="K38" s="10"/>
      <c r="L38" s="10"/>
      <c r="M38" s="10"/>
    </row>
    <row r="39" spans="1:18">
      <c r="A39" s="10"/>
      <c r="D39" s="10">
        <v>36</v>
      </c>
      <c r="E39" s="10" t="s">
        <v>243</v>
      </c>
      <c r="F39" s="9" t="s">
        <v>156</v>
      </c>
      <c r="G39" s="9" t="s">
        <v>250</v>
      </c>
      <c r="J39" s="10"/>
    </row>
    <row r="40" spans="1:18">
      <c r="A40" s="10"/>
      <c r="D40" s="10">
        <v>37</v>
      </c>
      <c r="E40" s="10" t="s">
        <v>243</v>
      </c>
      <c r="F40" s="9" t="s">
        <v>157</v>
      </c>
      <c r="G40" s="9" t="s">
        <v>124</v>
      </c>
    </row>
    <row r="41" spans="1:18">
      <c r="A41" s="10"/>
      <c r="C41" s="22"/>
      <c r="D41" s="10">
        <v>38</v>
      </c>
      <c r="E41" s="10" t="s">
        <v>243</v>
      </c>
      <c r="F41" s="9" t="s">
        <v>158</v>
      </c>
      <c r="G41" s="9" t="s">
        <v>171</v>
      </c>
    </row>
    <row r="42" spans="1:18">
      <c r="C42" s="22"/>
      <c r="D42" s="10">
        <v>39</v>
      </c>
      <c r="E42" s="10" t="s">
        <v>243</v>
      </c>
      <c r="F42" s="9" t="s">
        <v>251</v>
      </c>
      <c r="G42" s="9" t="s">
        <v>250</v>
      </c>
    </row>
    <row r="43" spans="1:18">
      <c r="A43" s="10" t="s">
        <v>252</v>
      </c>
      <c r="C43" s="22"/>
      <c r="D43" s="10">
        <v>40</v>
      </c>
      <c r="E43" s="10" t="s">
        <v>243</v>
      </c>
      <c r="F43" s="9" t="s">
        <v>159</v>
      </c>
      <c r="G43" s="9" t="s">
        <v>169</v>
      </c>
    </row>
    <row r="44" spans="1:18">
      <c r="A44" s="23" t="b">
        <v>0</v>
      </c>
      <c r="C44" s="22"/>
      <c r="D44" s="10">
        <v>41</v>
      </c>
      <c r="E44" s="10" t="s">
        <v>243</v>
      </c>
      <c r="F44" s="9" t="s">
        <v>160</v>
      </c>
      <c r="G44" s="9" t="s">
        <v>172</v>
      </c>
    </row>
    <row r="45" spans="1:18">
      <c r="A45" s="10" t="s">
        <v>253</v>
      </c>
      <c r="C45" s="22"/>
      <c r="D45" s="9">
        <v>42</v>
      </c>
      <c r="E45" s="10" t="s">
        <v>243</v>
      </c>
      <c r="F45" s="9" t="s">
        <v>161</v>
      </c>
      <c r="G45" s="9" t="s">
        <v>248</v>
      </c>
    </row>
    <row r="46" spans="1:18">
      <c r="A46" s="10" t="b">
        <v>1</v>
      </c>
      <c r="C46" s="10"/>
      <c r="D46" s="9">
        <v>43</v>
      </c>
      <c r="E46" s="9" t="s">
        <v>37</v>
      </c>
      <c r="F46" s="9" t="s">
        <v>254</v>
      </c>
      <c r="G46" s="9" t="s">
        <v>176</v>
      </c>
    </row>
    <row r="47" spans="1:18">
      <c r="A47" s="10" t="s">
        <v>255</v>
      </c>
      <c r="D47" s="9">
        <v>44</v>
      </c>
      <c r="E47" s="9" t="s">
        <v>37</v>
      </c>
      <c r="F47" s="9" t="s">
        <v>173</v>
      </c>
      <c r="G47" s="9" t="s">
        <v>256</v>
      </c>
    </row>
    <row r="48" spans="1:18">
      <c r="A48" s="9" t="b">
        <v>1</v>
      </c>
      <c r="C48" s="10"/>
      <c r="D48" s="9">
        <v>45</v>
      </c>
      <c r="E48" s="9" t="s">
        <v>37</v>
      </c>
      <c r="F48" s="9" t="s">
        <v>174</v>
      </c>
      <c r="G48" s="9" t="s">
        <v>177</v>
      </c>
    </row>
    <row r="49" spans="1:10">
      <c r="A49" s="9" t="s">
        <v>257</v>
      </c>
      <c r="D49" s="9">
        <v>46</v>
      </c>
      <c r="E49" s="9" t="s">
        <v>37</v>
      </c>
      <c r="F49" s="9" t="s">
        <v>175</v>
      </c>
      <c r="G49" s="9" t="s">
        <v>178</v>
      </c>
    </row>
    <row r="50" spans="1:10">
      <c r="A50" s="9" t="b">
        <v>0</v>
      </c>
      <c r="C50" s="10"/>
      <c r="D50" s="9">
        <v>47</v>
      </c>
      <c r="E50" s="9" t="s">
        <v>37</v>
      </c>
      <c r="F50" s="9" t="s">
        <v>258</v>
      </c>
      <c r="G50" s="9" t="s">
        <v>179</v>
      </c>
    </row>
    <row r="51" spans="1:10">
      <c r="A51" s="9" t="s">
        <v>294</v>
      </c>
      <c r="C51" s="22" t="s">
        <v>58</v>
      </c>
      <c r="D51" s="9">
        <v>48</v>
      </c>
      <c r="E51" s="10" t="s">
        <v>14</v>
      </c>
      <c r="F51" s="10" t="s">
        <v>59</v>
      </c>
      <c r="G51" s="10" t="s">
        <v>60</v>
      </c>
      <c r="H51" s="10"/>
    </row>
    <row r="52" spans="1:10">
      <c r="A52" s="9" t="b">
        <v>0</v>
      </c>
      <c r="C52" s="22"/>
      <c r="D52" s="9">
        <v>49</v>
      </c>
      <c r="E52" s="10" t="s">
        <v>14</v>
      </c>
      <c r="F52" s="9" t="s">
        <v>61</v>
      </c>
      <c r="G52" s="9" t="s">
        <v>62</v>
      </c>
    </row>
    <row r="53" spans="1:10">
      <c r="A53" s="9" t="s">
        <v>295</v>
      </c>
      <c r="C53" s="22"/>
      <c r="D53" s="9">
        <v>50</v>
      </c>
      <c r="E53" s="10" t="s">
        <v>14</v>
      </c>
      <c r="F53" s="9" t="s">
        <v>63</v>
      </c>
      <c r="G53" s="9" t="s">
        <v>64</v>
      </c>
      <c r="J53" s="10"/>
    </row>
    <row r="54" spans="1:10">
      <c r="A54" s="9" t="b">
        <v>0</v>
      </c>
      <c r="C54" s="21"/>
      <c r="D54" s="9">
        <v>51</v>
      </c>
      <c r="E54" s="10" t="s">
        <v>14</v>
      </c>
      <c r="F54" s="9" t="s">
        <v>65</v>
      </c>
      <c r="G54" s="9" t="s">
        <v>259</v>
      </c>
      <c r="J54" s="10"/>
    </row>
    <row r="55" spans="1:10">
      <c r="A55" s="9" t="s">
        <v>303</v>
      </c>
      <c r="C55" s="21"/>
      <c r="D55" s="9">
        <v>52</v>
      </c>
      <c r="E55" s="10" t="s">
        <v>14</v>
      </c>
      <c r="F55" s="9" t="s">
        <v>66</v>
      </c>
      <c r="G55" s="9" t="s">
        <v>67</v>
      </c>
      <c r="J55" s="10"/>
    </row>
    <row r="56" spans="1:10">
      <c r="A56" s="9" t="b">
        <v>0</v>
      </c>
      <c r="C56" s="21"/>
      <c r="D56" s="9">
        <v>53</v>
      </c>
      <c r="E56" s="10" t="s">
        <v>14</v>
      </c>
      <c r="F56" s="9" t="s">
        <v>69</v>
      </c>
      <c r="G56" s="9" t="s">
        <v>68</v>
      </c>
      <c r="J56" s="10"/>
    </row>
    <row r="57" spans="1:10">
      <c r="A57" s="9" t="s">
        <v>302</v>
      </c>
      <c r="C57" s="21"/>
      <c r="D57" s="9">
        <v>54</v>
      </c>
      <c r="E57" s="10" t="s">
        <v>14</v>
      </c>
      <c r="F57" s="9" t="s">
        <v>71</v>
      </c>
      <c r="G57" s="9" t="s">
        <v>70</v>
      </c>
      <c r="J57" s="10"/>
    </row>
    <row r="58" spans="1:10">
      <c r="A58" s="9" t="b">
        <v>0</v>
      </c>
      <c r="C58" s="21"/>
      <c r="D58" s="9">
        <v>55</v>
      </c>
      <c r="E58" s="10" t="s">
        <v>24</v>
      </c>
      <c r="F58" s="9" t="s">
        <v>72</v>
      </c>
      <c r="G58" s="9" t="s">
        <v>260</v>
      </c>
      <c r="J58" s="10"/>
    </row>
    <row r="59" spans="1:10">
      <c r="C59" s="21"/>
      <c r="D59" s="9">
        <v>56</v>
      </c>
      <c r="E59" s="10" t="s">
        <v>24</v>
      </c>
      <c r="F59" s="9" t="s">
        <v>74</v>
      </c>
      <c r="G59" s="9" t="s">
        <v>73</v>
      </c>
      <c r="J59" s="10"/>
    </row>
    <row r="60" spans="1:10">
      <c r="C60" s="21"/>
      <c r="D60" s="9">
        <v>57</v>
      </c>
      <c r="E60" s="10" t="s">
        <v>24</v>
      </c>
      <c r="F60" s="10" t="s">
        <v>76</v>
      </c>
      <c r="G60" s="10" t="s">
        <v>75</v>
      </c>
      <c r="H60" s="10"/>
      <c r="I60" s="10"/>
      <c r="J60" s="10"/>
    </row>
    <row r="61" spans="1:10">
      <c r="D61" s="9">
        <v>58</v>
      </c>
      <c r="E61" s="10" t="s">
        <v>24</v>
      </c>
      <c r="F61" s="10" t="s">
        <v>78</v>
      </c>
      <c r="G61" s="10" t="s">
        <v>77</v>
      </c>
      <c r="H61" s="10"/>
      <c r="I61" s="10"/>
    </row>
    <row r="62" spans="1:10">
      <c r="C62" s="21"/>
      <c r="D62" s="9">
        <v>59</v>
      </c>
      <c r="E62" s="10" t="s">
        <v>24</v>
      </c>
      <c r="F62" s="10" t="s">
        <v>80</v>
      </c>
      <c r="G62" s="10" t="s">
        <v>79</v>
      </c>
      <c r="H62" s="10"/>
      <c r="I62" s="10"/>
    </row>
    <row r="63" spans="1:10">
      <c r="C63" s="21"/>
      <c r="D63" s="9">
        <v>60</v>
      </c>
      <c r="E63" s="10" t="s">
        <v>24</v>
      </c>
      <c r="F63" s="10" t="s">
        <v>82</v>
      </c>
      <c r="G63" s="10" t="s">
        <v>81</v>
      </c>
      <c r="H63" s="10"/>
      <c r="I63" s="10"/>
    </row>
    <row r="64" spans="1:10">
      <c r="C64" s="22"/>
      <c r="D64" s="9">
        <v>61</v>
      </c>
      <c r="E64" s="10" t="s">
        <v>24</v>
      </c>
      <c r="F64" s="10" t="s">
        <v>84</v>
      </c>
      <c r="G64" s="10" t="s">
        <v>83</v>
      </c>
      <c r="H64" s="10"/>
      <c r="I64" s="10"/>
    </row>
    <row r="65" spans="3:9">
      <c r="C65" s="22"/>
      <c r="D65" s="9">
        <v>62</v>
      </c>
      <c r="E65" s="10" t="s">
        <v>24</v>
      </c>
      <c r="F65" s="10" t="s">
        <v>86</v>
      </c>
      <c r="G65" s="10" t="s">
        <v>85</v>
      </c>
      <c r="H65" s="10"/>
      <c r="I65" s="10"/>
    </row>
    <row r="66" spans="3:9">
      <c r="C66" s="22"/>
      <c r="D66" s="9">
        <v>63</v>
      </c>
      <c r="E66" s="10" t="s">
        <v>243</v>
      </c>
      <c r="F66" s="10" t="s">
        <v>88</v>
      </c>
      <c r="G66" s="10" t="s">
        <v>87</v>
      </c>
      <c r="H66" s="10"/>
      <c r="I66" s="10"/>
    </row>
    <row r="67" spans="3:9">
      <c r="D67" s="9">
        <v>64</v>
      </c>
      <c r="E67" s="9" t="s">
        <v>37</v>
      </c>
      <c r="F67" s="9" t="s">
        <v>180</v>
      </c>
      <c r="G67" s="9" t="s">
        <v>261</v>
      </c>
    </row>
    <row r="68" spans="3:9">
      <c r="D68" s="9">
        <v>65</v>
      </c>
      <c r="E68" s="9" t="s">
        <v>37</v>
      </c>
      <c r="F68" s="9" t="s">
        <v>181</v>
      </c>
      <c r="G68" s="9" t="s">
        <v>262</v>
      </c>
    </row>
    <row r="69" spans="3:9">
      <c r="D69" s="9">
        <v>66</v>
      </c>
      <c r="E69" s="9" t="s">
        <v>37</v>
      </c>
      <c r="F69" s="9" t="s">
        <v>263</v>
      </c>
      <c r="G69" s="9" t="s">
        <v>190</v>
      </c>
    </row>
    <row r="70" spans="3:9">
      <c r="D70" s="9">
        <v>67</v>
      </c>
      <c r="E70" s="9" t="s">
        <v>37</v>
      </c>
      <c r="F70" s="9" t="s">
        <v>182</v>
      </c>
      <c r="G70" s="9" t="s">
        <v>191</v>
      </c>
    </row>
    <row r="71" spans="3:9">
      <c r="D71" s="9">
        <v>68</v>
      </c>
      <c r="E71" s="9" t="s">
        <v>37</v>
      </c>
      <c r="F71" s="9" t="s">
        <v>183</v>
      </c>
      <c r="G71" s="9" t="s">
        <v>192</v>
      </c>
    </row>
    <row r="72" spans="3:9">
      <c r="D72" s="9">
        <v>69</v>
      </c>
      <c r="E72" s="9" t="s">
        <v>37</v>
      </c>
      <c r="F72" s="9" t="s">
        <v>184</v>
      </c>
      <c r="G72" s="9" t="s">
        <v>264</v>
      </c>
    </row>
    <row r="73" spans="3:9">
      <c r="D73" s="9">
        <v>70</v>
      </c>
      <c r="E73" s="9" t="s">
        <v>168</v>
      </c>
      <c r="F73" s="9" t="s">
        <v>185</v>
      </c>
      <c r="G73" s="9" t="s">
        <v>193</v>
      </c>
    </row>
    <row r="74" spans="3:9">
      <c r="D74" s="9">
        <v>71</v>
      </c>
      <c r="E74" s="9" t="s">
        <v>168</v>
      </c>
      <c r="F74" s="9" t="s">
        <v>186</v>
      </c>
      <c r="G74" s="9" t="s">
        <v>189</v>
      </c>
    </row>
    <row r="75" spans="3:9">
      <c r="D75" s="9">
        <v>72</v>
      </c>
      <c r="E75" s="9" t="s">
        <v>168</v>
      </c>
      <c r="F75" s="9" t="s">
        <v>187</v>
      </c>
      <c r="G75" s="9" t="s">
        <v>188</v>
      </c>
    </row>
    <row r="76" spans="3:9">
      <c r="C76" s="21" t="s">
        <v>142</v>
      </c>
      <c r="D76" s="9">
        <v>73</v>
      </c>
      <c r="E76" s="10" t="s">
        <v>14</v>
      </c>
      <c r="F76" s="10" t="s">
        <v>143</v>
      </c>
      <c r="G76" s="10" t="s">
        <v>147</v>
      </c>
      <c r="H76" s="10"/>
      <c r="I76" s="10"/>
    </row>
    <row r="77" spans="3:9">
      <c r="D77" s="9">
        <v>74</v>
      </c>
      <c r="E77" s="24" t="s">
        <v>265</v>
      </c>
      <c r="F77" s="10" t="s">
        <v>266</v>
      </c>
      <c r="G77" s="10" t="s">
        <v>146</v>
      </c>
      <c r="H77" s="10"/>
      <c r="I77" s="10"/>
    </row>
    <row r="78" spans="3:9">
      <c r="D78" s="9">
        <v>75</v>
      </c>
      <c r="E78" s="10" t="s">
        <v>24</v>
      </c>
      <c r="F78" s="10" t="s">
        <v>267</v>
      </c>
      <c r="G78" s="10" t="s">
        <v>145</v>
      </c>
      <c r="H78" s="10"/>
      <c r="I78" s="10"/>
    </row>
    <row r="79" spans="3:9">
      <c r="D79" s="9">
        <v>76</v>
      </c>
      <c r="E79" s="10" t="s">
        <v>236</v>
      </c>
      <c r="F79" s="9" t="s">
        <v>144</v>
      </c>
      <c r="G79" s="9" t="s">
        <v>268</v>
      </c>
    </row>
    <row r="80" spans="3:9">
      <c r="D80" s="9">
        <v>77</v>
      </c>
      <c r="E80" s="9" t="s">
        <v>37</v>
      </c>
      <c r="F80" s="9" t="s">
        <v>194</v>
      </c>
      <c r="G80" s="9" t="s">
        <v>197</v>
      </c>
    </row>
    <row r="81" spans="3:7">
      <c r="D81" s="9">
        <v>78</v>
      </c>
      <c r="E81" s="9" t="s">
        <v>269</v>
      </c>
      <c r="F81" s="9" t="s">
        <v>195</v>
      </c>
      <c r="G81" s="9" t="s">
        <v>198</v>
      </c>
    </row>
    <row r="82" spans="3:7">
      <c r="D82" s="9">
        <v>79</v>
      </c>
      <c r="E82" s="9" t="s">
        <v>168</v>
      </c>
      <c r="F82" s="9" t="s">
        <v>196</v>
      </c>
      <c r="G82" s="9" t="s">
        <v>199</v>
      </c>
    </row>
    <row r="83" spans="3:7">
      <c r="C83" s="19" t="s">
        <v>270</v>
      </c>
      <c r="D83" s="9">
        <v>80</v>
      </c>
      <c r="E83" s="9" t="s">
        <v>270</v>
      </c>
      <c r="F83" s="9" t="s">
        <v>271</v>
      </c>
      <c r="G83" s="9" t="s">
        <v>17</v>
      </c>
    </row>
    <row r="84" spans="3:7">
      <c r="D84" s="9">
        <v>81</v>
      </c>
      <c r="E84" s="9" t="s">
        <v>270</v>
      </c>
      <c r="F84" s="9" t="s">
        <v>272</v>
      </c>
      <c r="G84" s="9" t="s">
        <v>21</v>
      </c>
    </row>
    <row r="85" spans="3:7">
      <c r="D85" s="9">
        <v>82</v>
      </c>
      <c r="E85" s="9" t="s">
        <v>270</v>
      </c>
      <c r="F85" s="9" t="s">
        <v>273</v>
      </c>
      <c r="G85" s="9" t="s">
        <v>36</v>
      </c>
    </row>
    <row r="86" spans="3:7">
      <c r="D86" s="9">
        <v>83</v>
      </c>
      <c r="E86" s="9" t="s">
        <v>270</v>
      </c>
      <c r="F86" s="9" t="s">
        <v>274</v>
      </c>
      <c r="G86" s="9" t="s">
        <v>124</v>
      </c>
    </row>
    <row r="87" spans="3:7">
      <c r="D87" s="9">
        <v>84</v>
      </c>
      <c r="E87" s="9" t="s">
        <v>270</v>
      </c>
      <c r="F87" s="9" t="s">
        <v>200</v>
      </c>
      <c r="G87" s="9" t="s">
        <v>207</v>
      </c>
    </row>
    <row r="88" spans="3:7">
      <c r="D88" s="9">
        <v>85</v>
      </c>
      <c r="E88" s="9" t="s">
        <v>270</v>
      </c>
      <c r="F88" s="9" t="s">
        <v>275</v>
      </c>
      <c r="G88" s="9" t="s">
        <v>169</v>
      </c>
    </row>
    <row r="89" spans="3:7">
      <c r="D89" s="9">
        <v>86</v>
      </c>
      <c r="E89" s="9" t="s">
        <v>270</v>
      </c>
      <c r="F89" s="9" t="s">
        <v>201</v>
      </c>
      <c r="G89" s="9" t="s">
        <v>50</v>
      </c>
    </row>
    <row r="90" spans="3:7">
      <c r="D90" s="9">
        <v>87</v>
      </c>
      <c r="E90" s="9" t="s">
        <v>270</v>
      </c>
      <c r="F90" s="9" t="s">
        <v>276</v>
      </c>
      <c r="G90" s="9" t="s">
        <v>49</v>
      </c>
    </row>
    <row r="91" spans="3:7">
      <c r="D91" s="9">
        <v>88</v>
      </c>
      <c r="E91" s="9" t="s">
        <v>270</v>
      </c>
      <c r="F91" s="9" t="s">
        <v>277</v>
      </c>
      <c r="G91" s="9" t="s">
        <v>278</v>
      </c>
    </row>
    <row r="92" spans="3:7">
      <c r="D92" s="9">
        <v>89</v>
      </c>
      <c r="E92" s="9" t="s">
        <v>270</v>
      </c>
      <c r="F92" s="9" t="s">
        <v>279</v>
      </c>
      <c r="G92" s="9" t="s">
        <v>208</v>
      </c>
    </row>
    <row r="93" spans="3:7">
      <c r="D93" s="9">
        <v>90</v>
      </c>
      <c r="E93" s="9" t="s">
        <v>270</v>
      </c>
      <c r="F93" s="9" t="s">
        <v>202</v>
      </c>
      <c r="G93" s="9" t="s">
        <v>51</v>
      </c>
    </row>
    <row r="94" spans="3:7">
      <c r="D94" s="9">
        <v>91</v>
      </c>
      <c r="E94" s="9" t="s">
        <v>270</v>
      </c>
      <c r="F94" s="9" t="s">
        <v>280</v>
      </c>
      <c r="G94" s="9" t="s">
        <v>42</v>
      </c>
    </row>
    <row r="95" spans="3:7">
      <c r="D95" s="9">
        <v>92</v>
      </c>
      <c r="E95" s="9" t="s">
        <v>270</v>
      </c>
      <c r="F95" s="9" t="s">
        <v>281</v>
      </c>
      <c r="G95" s="9" t="s">
        <v>209</v>
      </c>
    </row>
    <row r="96" spans="3:7">
      <c r="D96" s="9">
        <v>93</v>
      </c>
      <c r="E96" s="9" t="s">
        <v>270</v>
      </c>
      <c r="F96" s="9" t="s">
        <v>203</v>
      </c>
      <c r="G96" s="9" t="s">
        <v>172</v>
      </c>
    </row>
    <row r="97" spans="4:7">
      <c r="D97" s="9">
        <v>94</v>
      </c>
      <c r="E97" s="9" t="s">
        <v>270</v>
      </c>
      <c r="F97" s="9" t="s">
        <v>275</v>
      </c>
      <c r="G97" s="9" t="s">
        <v>169</v>
      </c>
    </row>
    <row r="98" spans="4:7">
      <c r="D98" s="9">
        <v>95</v>
      </c>
      <c r="E98" s="9" t="s">
        <v>270</v>
      </c>
      <c r="F98" s="9" t="s">
        <v>204</v>
      </c>
      <c r="G98" s="9" t="s">
        <v>210</v>
      </c>
    </row>
    <row r="99" spans="4:7">
      <c r="D99" s="9">
        <v>96</v>
      </c>
      <c r="E99" s="9" t="s">
        <v>270</v>
      </c>
      <c r="F99" s="9" t="s">
        <v>282</v>
      </c>
      <c r="G99" s="9" t="s">
        <v>45</v>
      </c>
    </row>
    <row r="100" spans="4:7">
      <c r="D100" s="9">
        <v>97</v>
      </c>
      <c r="E100" s="9" t="s">
        <v>270</v>
      </c>
      <c r="F100" s="9" t="s">
        <v>283</v>
      </c>
      <c r="G100" s="9" t="s">
        <v>47</v>
      </c>
    </row>
    <row r="101" spans="4:7">
      <c r="D101" s="9">
        <v>98</v>
      </c>
      <c r="E101" s="9" t="s">
        <v>270</v>
      </c>
      <c r="F101" s="9" t="s">
        <v>284</v>
      </c>
      <c r="G101" s="9" t="s">
        <v>211</v>
      </c>
    </row>
    <row r="102" spans="4:7">
      <c r="D102" s="9">
        <v>99</v>
      </c>
      <c r="E102" s="9" t="s">
        <v>270</v>
      </c>
      <c r="F102" s="9" t="s">
        <v>285</v>
      </c>
      <c r="G102" s="9" t="s">
        <v>64</v>
      </c>
    </row>
    <row r="103" spans="4:7">
      <c r="D103" s="9">
        <v>100</v>
      </c>
      <c r="E103" s="9" t="s">
        <v>270</v>
      </c>
      <c r="F103" s="9" t="s">
        <v>286</v>
      </c>
      <c r="G103" s="9" t="s">
        <v>212</v>
      </c>
    </row>
    <row r="104" spans="4:7">
      <c r="D104" s="9">
        <v>101</v>
      </c>
      <c r="E104" s="9" t="s">
        <v>270</v>
      </c>
      <c r="F104" s="9" t="s">
        <v>287</v>
      </c>
      <c r="G104" s="9" t="s">
        <v>213</v>
      </c>
    </row>
    <row r="105" spans="4:7">
      <c r="D105" s="9">
        <v>102</v>
      </c>
      <c r="E105" s="9" t="s">
        <v>270</v>
      </c>
      <c r="F105" s="9" t="s">
        <v>288</v>
      </c>
      <c r="G105" s="9" t="s">
        <v>214</v>
      </c>
    </row>
    <row r="106" spans="4:7">
      <c r="D106" s="9">
        <v>103</v>
      </c>
      <c r="E106" s="9" t="s">
        <v>270</v>
      </c>
      <c r="F106" s="9" t="s">
        <v>205</v>
      </c>
      <c r="G106" s="9" t="s">
        <v>215</v>
      </c>
    </row>
    <row r="107" spans="4:7">
      <c r="D107" s="9">
        <v>104</v>
      </c>
      <c r="E107" s="9" t="s">
        <v>270</v>
      </c>
      <c r="F107" s="9" t="s">
        <v>289</v>
      </c>
      <c r="G107" s="9" t="s">
        <v>216</v>
      </c>
    </row>
    <row r="108" spans="4:7">
      <c r="D108" s="9">
        <v>105</v>
      </c>
      <c r="E108" s="9" t="s">
        <v>270</v>
      </c>
      <c r="F108" s="9" t="s">
        <v>290</v>
      </c>
      <c r="G108" s="9" t="s">
        <v>217</v>
      </c>
    </row>
    <row r="109" spans="4:7">
      <c r="D109" s="9">
        <v>106</v>
      </c>
      <c r="E109" s="9" t="s">
        <v>270</v>
      </c>
      <c r="F109" s="9" t="s">
        <v>291</v>
      </c>
      <c r="G109" s="9" t="s">
        <v>218</v>
      </c>
    </row>
    <row r="110" spans="4:7">
      <c r="D110" s="9">
        <v>107</v>
      </c>
      <c r="E110" s="9" t="s">
        <v>270</v>
      </c>
      <c r="F110" s="9" t="s">
        <v>206</v>
      </c>
      <c r="G110" s="9" t="s">
        <v>219</v>
      </c>
    </row>
    <row r="111" spans="4:7">
      <c r="D111" s="9">
        <v>108</v>
      </c>
      <c r="E111" s="9" t="s">
        <v>270</v>
      </c>
      <c r="F111" s="9" t="s">
        <v>292</v>
      </c>
      <c r="G111" s="9" t="s">
        <v>220</v>
      </c>
    </row>
    <row r="112" spans="4:7">
      <c r="D112" s="9">
        <v>109</v>
      </c>
      <c r="E112" s="9" t="s">
        <v>293</v>
      </c>
      <c r="F112" s="9" t="str">
        <f>main!J3</f>
        <v>イャンガルルガの狩猟</v>
      </c>
      <c r="G112" s="9" t="str">
        <f>main!K3</f>
        <v>イャンガルルガ</v>
      </c>
    </row>
    <row r="113" spans="4:7">
      <c r="D113" s="9">
        <v>110</v>
      </c>
      <c r="E113" s="9" t="s">
        <v>293</v>
      </c>
      <c r="F113" s="9" t="str">
        <f>main!J4</f>
        <v>イャンクックの狩猟</v>
      </c>
      <c r="G113" s="9" t="str">
        <f>main!K4</f>
        <v>イャンクック</v>
      </c>
    </row>
    <row r="114" spans="4:7">
      <c r="D114" s="9">
        <v>111</v>
      </c>
      <c r="E114" s="9" t="s">
        <v>293</v>
      </c>
      <c r="F114" s="9" t="str">
        <f>main!J5</f>
        <v>イャンクック亜種の狩猟</v>
      </c>
      <c r="G114" s="9" t="str">
        <f>main!K5</f>
        <v>イャンクック亜種</v>
      </c>
    </row>
    <row r="115" spans="4:7">
      <c r="D115" s="9">
        <v>112</v>
      </c>
      <c r="E115" s="9" t="s">
        <v>293</v>
      </c>
      <c r="F115" s="9" t="str">
        <f>main!J6</f>
        <v>キリンの狩猟</v>
      </c>
      <c r="G115" s="9" t="str">
        <f>main!K6</f>
        <v>キリン</v>
      </c>
    </row>
    <row r="116" spans="4:7">
      <c r="D116" s="9">
        <v>113</v>
      </c>
      <c r="E116" s="9" t="s">
        <v>293</v>
      </c>
      <c r="F116" s="9" t="str">
        <f>main!J7</f>
        <v>キリン亜種の狩猟</v>
      </c>
      <c r="G116" s="9" t="str">
        <f>main!K7</f>
        <v>キリン亜種</v>
      </c>
    </row>
    <row r="117" spans="4:7">
      <c r="D117" s="9">
        <v>114</v>
      </c>
      <c r="E117" s="9" t="s">
        <v>293</v>
      </c>
      <c r="F117" s="9" t="str">
        <f>main!J8</f>
        <v>クシャルダオラの狩猟</v>
      </c>
      <c r="G117" s="9" t="str">
        <f>main!K8</f>
        <v>クシャルダオラ</v>
      </c>
    </row>
    <row r="118" spans="4:7">
      <c r="D118" s="9">
        <v>115</v>
      </c>
      <c r="E118" s="9" t="s">
        <v>293</v>
      </c>
      <c r="F118" s="9" t="str">
        <f>main!J9</f>
        <v>ゴア・マガラの狩猟</v>
      </c>
      <c r="G118" s="9" t="str">
        <f>main!K9</f>
        <v>ゴア・マガラ</v>
      </c>
    </row>
    <row r="119" spans="4:7">
      <c r="D119" s="9">
        <v>116</v>
      </c>
      <c r="E119" s="9" t="s">
        <v>293</v>
      </c>
      <c r="F119" s="9" t="str">
        <f>main!J10</f>
        <v>シャガルマガラの狩猟</v>
      </c>
      <c r="G119" s="9" t="str">
        <f>main!K10</f>
        <v>シャガルマガラ</v>
      </c>
    </row>
    <row r="120" spans="4:7">
      <c r="D120" s="9">
        <v>117</v>
      </c>
      <c r="E120" s="9" t="s">
        <v>293</v>
      </c>
      <c r="F120" s="9" t="str">
        <f>main!J11</f>
        <v>ジンオウガの狩猟</v>
      </c>
      <c r="G120" s="9" t="str">
        <f>main!K11</f>
        <v>ジンオウガ</v>
      </c>
    </row>
    <row r="121" spans="4:7">
      <c r="D121" s="9">
        <v>118</v>
      </c>
      <c r="E121" s="9" t="s">
        <v>293</v>
      </c>
      <c r="F121" s="9" t="str">
        <f>main!J12</f>
        <v>ジンオウガ亜種の狩猟</v>
      </c>
      <c r="G121" s="9" t="str">
        <f>main!K12</f>
        <v>ジンオウガ亜種</v>
      </c>
    </row>
    <row r="122" spans="4:7">
      <c r="D122" s="9">
        <v>119</v>
      </c>
      <c r="E122" s="9" t="s">
        <v>293</v>
      </c>
      <c r="F122" s="9" t="str">
        <f>main!J13</f>
        <v>ティガレックスの狩猟</v>
      </c>
      <c r="G122" s="9" t="str">
        <f>main!K13</f>
        <v>ティガレックス</v>
      </c>
    </row>
    <row r="123" spans="4:7">
      <c r="D123" s="9">
        <v>120</v>
      </c>
      <c r="E123" s="9" t="s">
        <v>293</v>
      </c>
      <c r="F123" s="9" t="str">
        <f>main!J14</f>
        <v>ティガレックス亜種の狩猟</v>
      </c>
      <c r="G123" s="9" t="str">
        <f>main!K14</f>
        <v>ティガレックス亜種</v>
      </c>
    </row>
    <row r="124" spans="4:7">
      <c r="D124" s="9">
        <v>121</v>
      </c>
      <c r="E124" s="9" t="s">
        <v>293</v>
      </c>
      <c r="F124" s="9" t="str">
        <f>main!J15</f>
        <v>テオ・テスカトルの狩猟</v>
      </c>
      <c r="G124" s="9" t="str">
        <f>main!K15</f>
        <v>テオ・テスカトル</v>
      </c>
    </row>
    <row r="125" spans="4:7">
      <c r="D125" s="9">
        <v>122</v>
      </c>
      <c r="E125" s="9" t="s">
        <v>293</v>
      </c>
      <c r="F125" s="9" t="str">
        <f>main!J16</f>
        <v>ドスランポスの狩猟</v>
      </c>
      <c r="G125" s="9" t="str">
        <f>main!K16</f>
        <v>テオ・テスカトル</v>
      </c>
    </row>
    <row r="126" spans="4:7">
      <c r="D126" s="9">
        <v>123</v>
      </c>
      <c r="E126" s="9" t="s">
        <v>293</v>
      </c>
      <c r="F126" s="9" t="str">
        <f>main!J17</f>
        <v>バサルモスの狩猟</v>
      </c>
      <c r="G126" s="9" t="str">
        <f>main!K17</f>
        <v>バサルモス</v>
      </c>
    </row>
    <row r="127" spans="4:7">
      <c r="D127" s="9">
        <v>124</v>
      </c>
      <c r="E127" s="9" t="s">
        <v>293</v>
      </c>
      <c r="F127" s="9" t="str">
        <f>main!J18</f>
        <v>バサルモス亜種の狩猟</v>
      </c>
      <c r="G127" s="9" t="str">
        <f>main!K18</f>
        <v>バサルモス亜種</v>
      </c>
    </row>
    <row r="128" spans="4:7">
      <c r="D128" s="9">
        <v>125</v>
      </c>
      <c r="E128" s="9" t="s">
        <v>293</v>
      </c>
      <c r="F128" s="9" t="str">
        <f>main!J19</f>
        <v>ブラキディオスの狩猟</v>
      </c>
      <c r="G128" s="9" t="str">
        <f>main!K19</f>
        <v>ブラキディオス</v>
      </c>
    </row>
    <row r="129" spans="3:7">
      <c r="D129" s="9">
        <v>126</v>
      </c>
      <c r="E129" s="9" t="s">
        <v>293</v>
      </c>
      <c r="F129" s="9" t="str">
        <f>main!J20</f>
        <v>ラージャンの狩猟</v>
      </c>
      <c r="G129" s="9" t="str">
        <f>main!K20</f>
        <v>ラージャン</v>
      </c>
    </row>
    <row r="130" spans="3:7">
      <c r="D130" s="9">
        <v>127</v>
      </c>
      <c r="E130" s="9" t="s">
        <v>293</v>
      </c>
      <c r="F130" s="9">
        <f>main!J21</f>
        <v>0</v>
      </c>
      <c r="G130" s="9">
        <f>main!K21</f>
        <v>0</v>
      </c>
    </row>
    <row r="131" spans="3:7">
      <c r="D131" s="9">
        <v>128</v>
      </c>
      <c r="E131" s="9" t="s">
        <v>293</v>
      </c>
      <c r="F131" s="9">
        <f>main!J22</f>
        <v>0</v>
      </c>
      <c r="G131" s="9">
        <f>main!K22</f>
        <v>0</v>
      </c>
    </row>
    <row r="132" spans="3:7">
      <c r="D132" s="9">
        <v>129</v>
      </c>
      <c r="E132" s="9" t="s">
        <v>293</v>
      </c>
      <c r="F132" s="9">
        <f>main!J23</f>
        <v>0</v>
      </c>
      <c r="G132" s="9">
        <f>main!K23</f>
        <v>0</v>
      </c>
    </row>
    <row r="133" spans="3:7">
      <c r="D133" s="9">
        <v>130</v>
      </c>
      <c r="E133" s="9" t="s">
        <v>293</v>
      </c>
      <c r="F133" s="9">
        <f>main!J24</f>
        <v>0</v>
      </c>
      <c r="G133" s="9">
        <f>main!K24</f>
        <v>0</v>
      </c>
    </row>
    <row r="134" spans="3:7">
      <c r="D134" s="9">
        <v>131</v>
      </c>
      <c r="E134" s="9" t="s">
        <v>293</v>
      </c>
      <c r="F134" s="9">
        <f>main!J25</f>
        <v>0</v>
      </c>
      <c r="G134" s="9">
        <f>main!K25</f>
        <v>0</v>
      </c>
    </row>
    <row r="135" spans="3:7">
      <c r="D135" s="9">
        <v>132</v>
      </c>
      <c r="E135" s="9" t="s">
        <v>293</v>
      </c>
      <c r="F135" s="9">
        <f>main!J26</f>
        <v>0</v>
      </c>
      <c r="G135" s="9">
        <f>main!K26</f>
        <v>0</v>
      </c>
    </row>
    <row r="136" spans="3:7">
      <c r="D136" s="9">
        <v>133</v>
      </c>
      <c r="E136" s="9" t="s">
        <v>293</v>
      </c>
      <c r="F136" s="9">
        <f>main!J27</f>
        <v>0</v>
      </c>
      <c r="G136" s="9">
        <f>main!K27</f>
        <v>0</v>
      </c>
    </row>
    <row r="137" spans="3:7">
      <c r="D137" s="9">
        <v>134</v>
      </c>
      <c r="E137" s="9" t="s">
        <v>293</v>
      </c>
      <c r="F137" s="9">
        <f>main!J28</f>
        <v>0</v>
      </c>
      <c r="G137" s="9">
        <f>main!K28</f>
        <v>0</v>
      </c>
    </row>
    <row r="138" spans="3:7">
      <c r="D138" s="9">
        <v>135</v>
      </c>
      <c r="E138" s="9" t="s">
        <v>293</v>
      </c>
      <c r="F138" s="9">
        <f>main!J29</f>
        <v>0</v>
      </c>
      <c r="G138" s="9">
        <f>main!K29</f>
        <v>0</v>
      </c>
    </row>
    <row r="139" spans="3:7">
      <c r="D139" s="9">
        <v>136</v>
      </c>
      <c r="E139" s="9" t="s">
        <v>293</v>
      </c>
      <c r="F139" s="9">
        <f>main!J30</f>
        <v>0</v>
      </c>
      <c r="G139" s="9">
        <f>main!K30</f>
        <v>0</v>
      </c>
    </row>
    <row r="140" spans="3:7">
      <c r="C140" s="9" t="s">
        <v>224</v>
      </c>
      <c r="D140" s="9">
        <f>COUNTIF(F4:F139,"&lt;&gt;0")</f>
        <v>126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main</vt:lpstr>
      <vt:lpstr>lret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MH4ルーレット</dc:title>
  <dc:creator>YOS G-spec</dc:creator>
  <cp:lastModifiedBy>YOS G-spec</cp:lastModifiedBy>
  <dcterms:created xsi:type="dcterms:W3CDTF">2014-05-10T22:06:37Z</dcterms:created>
  <dcterms:modified xsi:type="dcterms:W3CDTF">2014-05-15T16:45:07Z</dcterms:modified>
</cp:coreProperties>
</file>